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92" yWindow="6180" windowWidth="18876" windowHeight="5568"/>
  </bookViews>
  <sheets>
    <sheet name="Лист1" sheetId="4" r:id="rId1"/>
    <sheet name="Лист2" sheetId="5" r:id="rId2"/>
  </sheets>
  <calcPr calcId="124519" iterate="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113" i="4"/>
  <c r="L250"/>
  <c r="L48"/>
  <c r="L47"/>
  <c r="F106"/>
  <c r="F107"/>
  <c r="F108"/>
  <c r="L103"/>
  <c r="M106"/>
  <c r="N106"/>
  <c r="L106"/>
  <c r="L55"/>
  <c r="L52"/>
  <c r="F52"/>
  <c r="F53"/>
  <c r="F54"/>
  <c r="L158"/>
  <c r="L181"/>
  <c r="F182"/>
  <c r="J48"/>
  <c r="K48"/>
  <c r="J47"/>
  <c r="F172"/>
  <c r="F173"/>
  <c r="N172"/>
  <c r="M172"/>
  <c r="L172"/>
  <c r="K172"/>
  <c r="I172"/>
  <c r="H172"/>
  <c r="G172"/>
  <c r="L166"/>
  <c r="L133"/>
  <c r="L49"/>
  <c r="Q169"/>
  <c r="N47"/>
  <c r="N48"/>
  <c r="M48"/>
  <c r="M47"/>
  <c r="K47"/>
  <c r="I47"/>
  <c r="I48"/>
  <c r="H48"/>
  <c r="H47"/>
  <c r="G47"/>
  <c r="G48"/>
  <c r="K85"/>
  <c r="J85"/>
  <c r="L197"/>
  <c r="M197"/>
  <c r="N197"/>
  <c r="L192"/>
  <c r="L193"/>
  <c r="H200"/>
  <c r="I200"/>
  <c r="J200"/>
  <c r="K200"/>
  <c r="L200"/>
  <c r="M200"/>
  <c r="N200"/>
  <c r="G200"/>
  <c r="F201"/>
  <c r="F202"/>
  <c r="L159"/>
  <c r="H181"/>
  <c r="I181"/>
  <c r="J181"/>
  <c r="K181"/>
  <c r="M181"/>
  <c r="N181"/>
  <c r="G181"/>
  <c r="F183"/>
  <c r="F184"/>
  <c r="H166"/>
  <c r="I166"/>
  <c r="J166"/>
  <c r="K166"/>
  <c r="M166"/>
  <c r="N166"/>
  <c r="G166"/>
  <c r="F167"/>
  <c r="F168"/>
  <c r="H85"/>
  <c r="I85"/>
  <c r="L85"/>
  <c r="M85"/>
  <c r="N85"/>
  <c r="G85"/>
  <c r="F86"/>
  <c r="F87"/>
  <c r="M76"/>
  <c r="H55"/>
  <c r="I55"/>
  <c r="J55"/>
  <c r="K55"/>
  <c r="M55"/>
  <c r="N55"/>
  <c r="G55"/>
  <c r="F56"/>
  <c r="F57"/>
  <c r="L25"/>
  <c r="N207"/>
  <c r="N208"/>
  <c r="M207"/>
  <c r="M208"/>
  <c r="L207"/>
  <c r="L208"/>
  <c r="K207"/>
  <c r="J207"/>
  <c r="J208"/>
  <c r="I207"/>
  <c r="I208"/>
  <c r="H207"/>
  <c r="H208"/>
  <c r="G207"/>
  <c r="G208"/>
  <c r="K208"/>
  <c r="L155" l="1"/>
  <c r="F200"/>
  <c r="F181"/>
  <c r="F166"/>
  <c r="F85"/>
  <c r="F55"/>
  <c r="N158"/>
  <c r="N159"/>
  <c r="M158"/>
  <c r="M159"/>
  <c r="M156" s="1"/>
  <c r="L156"/>
  <c r="K158"/>
  <c r="K159"/>
  <c r="F152"/>
  <c r="F153"/>
  <c r="G151"/>
  <c r="M151"/>
  <c r="N151"/>
  <c r="I151"/>
  <c r="J151"/>
  <c r="K151"/>
  <c r="H151"/>
  <c r="L151"/>
  <c r="H123"/>
  <c r="H120" s="1"/>
  <c r="I123"/>
  <c r="I120" s="1"/>
  <c r="G123"/>
  <c r="H158"/>
  <c r="H155" s="1"/>
  <c r="I158"/>
  <c r="J158"/>
  <c r="H159"/>
  <c r="H156" s="1"/>
  <c r="I159"/>
  <c r="I156" s="1"/>
  <c r="J159"/>
  <c r="J156" s="1"/>
  <c r="G158"/>
  <c r="F158" s="1"/>
  <c r="G159"/>
  <c r="K17"/>
  <c r="M157" l="1"/>
  <c r="F151"/>
  <c r="N157"/>
  <c r="N156"/>
  <c r="L157"/>
  <c r="H154"/>
  <c r="M155"/>
  <c r="M154" s="1"/>
  <c r="I157"/>
  <c r="I155"/>
  <c r="I154" s="1"/>
  <c r="N155"/>
  <c r="J157"/>
  <c r="J155"/>
  <c r="J154" s="1"/>
  <c r="L154"/>
  <c r="H157"/>
  <c r="F244"/>
  <c r="F245"/>
  <c r="F125"/>
  <c r="F126"/>
  <c r="F127"/>
  <c r="F128"/>
  <c r="F129"/>
  <c r="F131"/>
  <c r="F132"/>
  <c r="F134"/>
  <c r="F135"/>
  <c r="F137"/>
  <c r="F138"/>
  <c r="F143"/>
  <c r="F144"/>
  <c r="F149"/>
  <c r="F150"/>
  <c r="F140"/>
  <c r="F141"/>
  <c r="F161"/>
  <c r="F162"/>
  <c r="F164"/>
  <c r="F165"/>
  <c r="F170"/>
  <c r="F171"/>
  <c r="F176"/>
  <c r="F177"/>
  <c r="F179"/>
  <c r="F180"/>
  <c r="F186"/>
  <c r="F187"/>
  <c r="F195"/>
  <c r="F196"/>
  <c r="F198"/>
  <c r="F199"/>
  <c r="F210"/>
  <c r="F211"/>
  <c r="F213"/>
  <c r="F214"/>
  <c r="F216"/>
  <c r="F217"/>
  <c r="F225"/>
  <c r="F226"/>
  <c r="F228"/>
  <c r="F229"/>
  <c r="F231"/>
  <c r="F232"/>
  <c r="F20"/>
  <c r="F23"/>
  <c r="F24"/>
  <c r="F26"/>
  <c r="F27"/>
  <c r="F29"/>
  <c r="F30"/>
  <c r="F32"/>
  <c r="F33"/>
  <c r="F35"/>
  <c r="F36"/>
  <c r="F38"/>
  <c r="F39"/>
  <c r="F41"/>
  <c r="F42"/>
  <c r="F50"/>
  <c r="F51"/>
  <c r="F59"/>
  <c r="F60"/>
  <c r="F62"/>
  <c r="F63"/>
  <c r="F65"/>
  <c r="F66"/>
  <c r="F68"/>
  <c r="F69"/>
  <c r="F71"/>
  <c r="F72"/>
  <c r="F74"/>
  <c r="F75"/>
  <c r="F77"/>
  <c r="F78"/>
  <c r="F80"/>
  <c r="F81"/>
  <c r="F83"/>
  <c r="F84"/>
  <c r="F89"/>
  <c r="F90"/>
  <c r="F92"/>
  <c r="F93"/>
  <c r="F95"/>
  <c r="F96"/>
  <c r="F98"/>
  <c r="F99"/>
  <c r="F101"/>
  <c r="F102"/>
  <c r="F104"/>
  <c r="F105"/>
  <c r="F110"/>
  <c r="F111"/>
  <c r="N154" l="1"/>
  <c r="N241"/>
  <c r="N238" s="1"/>
  <c r="N242"/>
  <c r="N239" s="1"/>
  <c r="N248" s="1"/>
  <c r="N243"/>
  <c r="M133"/>
  <c r="N133"/>
  <c r="M124"/>
  <c r="N124"/>
  <c r="M130"/>
  <c r="N130"/>
  <c r="M136"/>
  <c r="N136"/>
  <c r="M142"/>
  <c r="N142"/>
  <c r="M146"/>
  <c r="M122" s="1"/>
  <c r="N146"/>
  <c r="N122" s="1"/>
  <c r="M147"/>
  <c r="M123" s="1"/>
  <c r="M120" s="1"/>
  <c r="N147"/>
  <c r="N123" s="1"/>
  <c r="N120" s="1"/>
  <c r="M148"/>
  <c r="N148"/>
  <c r="M139"/>
  <c r="N139"/>
  <c r="M160"/>
  <c r="N160"/>
  <c r="M163"/>
  <c r="N163"/>
  <c r="M169"/>
  <c r="N169"/>
  <c r="M175"/>
  <c r="N175"/>
  <c r="M178"/>
  <c r="N178"/>
  <c r="M185"/>
  <c r="N185"/>
  <c r="M192"/>
  <c r="M189" s="1"/>
  <c r="N192"/>
  <c r="N189" s="1"/>
  <c r="M193"/>
  <c r="M190" s="1"/>
  <c r="N193"/>
  <c r="N190" s="1"/>
  <c r="M194"/>
  <c r="N194"/>
  <c r="M204"/>
  <c r="N204"/>
  <c r="M205"/>
  <c r="N205"/>
  <c r="M209"/>
  <c r="N209"/>
  <c r="M212"/>
  <c r="N212"/>
  <c r="M215"/>
  <c r="N215"/>
  <c r="M222"/>
  <c r="M219" s="1"/>
  <c r="N222"/>
  <c r="N219" s="1"/>
  <c r="M223"/>
  <c r="M220" s="1"/>
  <c r="N223"/>
  <c r="M224"/>
  <c r="N224"/>
  <c r="M227"/>
  <c r="N227"/>
  <c r="M230"/>
  <c r="N230"/>
  <c r="L22"/>
  <c r="M22"/>
  <c r="N22"/>
  <c r="M17"/>
  <c r="M14" s="1"/>
  <c r="N17"/>
  <c r="N14" s="1"/>
  <c r="M18"/>
  <c r="M15" s="1"/>
  <c r="N18"/>
  <c r="N15" s="1"/>
  <c r="M19"/>
  <c r="N19"/>
  <c r="M25"/>
  <c r="N25"/>
  <c r="M28"/>
  <c r="N28"/>
  <c r="M31"/>
  <c r="N31"/>
  <c r="M34"/>
  <c r="N34"/>
  <c r="M37"/>
  <c r="N37"/>
  <c r="M40"/>
  <c r="N40"/>
  <c r="M44"/>
  <c r="N44"/>
  <c r="M45"/>
  <c r="N45"/>
  <c r="M49"/>
  <c r="N49"/>
  <c r="M58"/>
  <c r="N58"/>
  <c r="M61"/>
  <c r="N61"/>
  <c r="M64"/>
  <c r="N64"/>
  <c r="M67"/>
  <c r="N67"/>
  <c r="M70"/>
  <c r="N70"/>
  <c r="M73"/>
  <c r="N73"/>
  <c r="N76"/>
  <c r="M79"/>
  <c r="N79"/>
  <c r="M82"/>
  <c r="N82"/>
  <c r="M88"/>
  <c r="N88"/>
  <c r="M91"/>
  <c r="N91"/>
  <c r="M94"/>
  <c r="N94"/>
  <c r="M97"/>
  <c r="N97"/>
  <c r="M100"/>
  <c r="N100"/>
  <c r="M103"/>
  <c r="N103"/>
  <c r="M109"/>
  <c r="N109"/>
  <c r="N121" l="1"/>
  <c r="N119"/>
  <c r="N118" s="1"/>
  <c r="M121"/>
  <c r="M119"/>
  <c r="M118" s="1"/>
  <c r="M203"/>
  <c r="N240"/>
  <c r="M114"/>
  <c r="M235"/>
  <c r="N221"/>
  <c r="M218"/>
  <c r="M188"/>
  <c r="N237"/>
  <c r="N247"/>
  <c r="N188"/>
  <c r="N203"/>
  <c r="N206"/>
  <c r="N191"/>
  <c r="N220"/>
  <c r="N218" s="1"/>
  <c r="N145"/>
  <c r="M145"/>
  <c r="M221"/>
  <c r="M206"/>
  <c r="M191"/>
  <c r="M43"/>
  <c r="N113"/>
  <c r="N43"/>
  <c r="M13"/>
  <c r="M113"/>
  <c r="N114"/>
  <c r="N112" s="1"/>
  <c r="N13"/>
  <c r="M46"/>
  <c r="M16"/>
  <c r="N46"/>
  <c r="N16"/>
  <c r="M241"/>
  <c r="M238" s="1"/>
  <c r="M242"/>
  <c r="M239" s="1"/>
  <c r="M248" s="1"/>
  <c r="M243"/>
  <c r="K193"/>
  <c r="K156"/>
  <c r="L185"/>
  <c r="K185"/>
  <c r="J185"/>
  <c r="I185"/>
  <c r="H185"/>
  <c r="G185"/>
  <c r="H178"/>
  <c r="I178"/>
  <c r="J178"/>
  <c r="K178"/>
  <c r="L178"/>
  <c r="G178"/>
  <c r="L124"/>
  <c r="L94"/>
  <c r="L91"/>
  <c r="L109"/>
  <c r="L67"/>
  <c r="M237" l="1"/>
  <c r="M240"/>
  <c r="M112"/>
  <c r="F185"/>
  <c r="F178"/>
  <c r="N246"/>
  <c r="N235"/>
  <c r="N251" s="1"/>
  <c r="M234"/>
  <c r="M233" s="1"/>
  <c r="N234"/>
  <c r="L191"/>
  <c r="L206"/>
  <c r="M247"/>
  <c r="M246" s="1"/>
  <c r="L17"/>
  <c r="L18"/>
  <c r="L15" s="1"/>
  <c r="K22"/>
  <c r="L19"/>
  <c r="J17"/>
  <c r="L40"/>
  <c r="K40"/>
  <c r="J40"/>
  <c r="I40"/>
  <c r="H40"/>
  <c r="G40"/>
  <c r="J133"/>
  <c r="H139"/>
  <c r="I139"/>
  <c r="J139"/>
  <c r="K139"/>
  <c r="L139"/>
  <c r="G139"/>
  <c r="L46"/>
  <c r="J49"/>
  <c r="Q175"/>
  <c r="H175"/>
  <c r="I175"/>
  <c r="J175"/>
  <c r="K175"/>
  <c r="L175"/>
  <c r="G175"/>
  <c r="I204"/>
  <c r="J204"/>
  <c r="K204"/>
  <c r="L204"/>
  <c r="H215"/>
  <c r="I215"/>
  <c r="J215"/>
  <c r="K215"/>
  <c r="L215"/>
  <c r="G215"/>
  <c r="I194"/>
  <c r="J194"/>
  <c r="H109"/>
  <c r="I109"/>
  <c r="J109"/>
  <c r="K109"/>
  <c r="G109"/>
  <c r="N233" l="1"/>
  <c r="F47"/>
  <c r="F208"/>
  <c r="F215"/>
  <c r="F175"/>
  <c r="F48"/>
  <c r="F40"/>
  <c r="N250"/>
  <c r="N249" s="1"/>
  <c r="G156"/>
  <c r="F156" s="1"/>
  <c r="F159"/>
  <c r="G204"/>
  <c r="F207"/>
  <c r="F109"/>
  <c r="L16"/>
  <c r="M250"/>
  <c r="F139"/>
  <c r="M251"/>
  <c r="L14"/>
  <c r="H204"/>
  <c r="H17"/>
  <c r="H14" s="1"/>
  <c r="I17"/>
  <c r="I14" s="1"/>
  <c r="K14"/>
  <c r="G17"/>
  <c r="H37"/>
  <c r="I37"/>
  <c r="J37"/>
  <c r="K37"/>
  <c r="L37"/>
  <c r="G37"/>
  <c r="H223"/>
  <c r="H220" s="1"/>
  <c r="I223"/>
  <c r="I220" s="1"/>
  <c r="J223"/>
  <c r="J220" s="1"/>
  <c r="K223"/>
  <c r="K220" s="1"/>
  <c r="L223"/>
  <c r="L220" s="1"/>
  <c r="H222"/>
  <c r="H219" s="1"/>
  <c r="I222"/>
  <c r="I219" s="1"/>
  <c r="J222"/>
  <c r="J219" s="1"/>
  <c r="K222"/>
  <c r="K219" s="1"/>
  <c r="L222"/>
  <c r="L219" s="1"/>
  <c r="H212"/>
  <c r="I212"/>
  <c r="J212"/>
  <c r="K212"/>
  <c r="L212"/>
  <c r="G212"/>
  <c r="I209"/>
  <c r="J209"/>
  <c r="K209"/>
  <c r="L209"/>
  <c r="I242"/>
  <c r="I239" s="1"/>
  <c r="I248" s="1"/>
  <c r="J242"/>
  <c r="J239" s="1"/>
  <c r="J248" s="1"/>
  <c r="K242"/>
  <c r="K239" s="1"/>
  <c r="K248" s="1"/>
  <c r="L242"/>
  <c r="L239" s="1"/>
  <c r="L248" s="1"/>
  <c r="H103"/>
  <c r="I103"/>
  <c r="J103"/>
  <c r="K103"/>
  <c r="G103"/>
  <c r="I67"/>
  <c r="H34"/>
  <c r="I34"/>
  <c r="J34"/>
  <c r="K34"/>
  <c r="L34"/>
  <c r="G34"/>
  <c r="G222"/>
  <c r="G223"/>
  <c r="H230"/>
  <c r="I230"/>
  <c r="J230"/>
  <c r="K230"/>
  <c r="L230"/>
  <c r="G230"/>
  <c r="H227"/>
  <c r="I227"/>
  <c r="J227"/>
  <c r="K227"/>
  <c r="L227"/>
  <c r="H224"/>
  <c r="I224"/>
  <c r="J224"/>
  <c r="K224"/>
  <c r="L224"/>
  <c r="G227"/>
  <c r="G224"/>
  <c r="Q148"/>
  <c r="H148"/>
  <c r="I148"/>
  <c r="J148"/>
  <c r="K148"/>
  <c r="L148"/>
  <c r="G148"/>
  <c r="Q243"/>
  <c r="Q209"/>
  <c r="Q163"/>
  <c r="Q162"/>
  <c r="Q160"/>
  <c r="Q142"/>
  <c r="Q130"/>
  <c r="Q124"/>
  <c r="Q31"/>
  <c r="Q28"/>
  <c r="Q22"/>
  <c r="Q19"/>
  <c r="I241"/>
  <c r="I238" s="1"/>
  <c r="J241"/>
  <c r="J238" s="1"/>
  <c r="K241"/>
  <c r="K238" s="1"/>
  <c r="L241"/>
  <c r="L238" s="1"/>
  <c r="I243"/>
  <c r="J243"/>
  <c r="K243"/>
  <c r="L243"/>
  <c r="I205"/>
  <c r="J205"/>
  <c r="K205"/>
  <c r="L205"/>
  <c r="H192"/>
  <c r="H189" s="1"/>
  <c r="I192"/>
  <c r="I189" s="1"/>
  <c r="J192"/>
  <c r="J189" s="1"/>
  <c r="K192"/>
  <c r="L189"/>
  <c r="H193"/>
  <c r="H190" s="1"/>
  <c r="I193"/>
  <c r="J193"/>
  <c r="J190" s="1"/>
  <c r="L190"/>
  <c r="K194"/>
  <c r="L194"/>
  <c r="I197"/>
  <c r="J197"/>
  <c r="K197"/>
  <c r="I169"/>
  <c r="J169"/>
  <c r="K169"/>
  <c r="L169"/>
  <c r="I163"/>
  <c r="J163"/>
  <c r="K163"/>
  <c r="L163"/>
  <c r="H160"/>
  <c r="I160"/>
  <c r="J160"/>
  <c r="K160"/>
  <c r="L160"/>
  <c r="I142"/>
  <c r="J142"/>
  <c r="K142"/>
  <c r="L142"/>
  <c r="G142"/>
  <c r="L146"/>
  <c r="L122" s="1"/>
  <c r="L147"/>
  <c r="L123" s="1"/>
  <c r="L120" s="1"/>
  <c r="I136"/>
  <c r="J136"/>
  <c r="K136"/>
  <c r="L136"/>
  <c r="I133"/>
  <c r="K133"/>
  <c r="I130"/>
  <c r="J130"/>
  <c r="K130"/>
  <c r="L130"/>
  <c r="I124"/>
  <c r="J124"/>
  <c r="K124"/>
  <c r="H97"/>
  <c r="I97"/>
  <c r="J97"/>
  <c r="K97"/>
  <c r="L97"/>
  <c r="H94"/>
  <c r="I94"/>
  <c r="J94"/>
  <c r="K94"/>
  <c r="H91"/>
  <c r="I91"/>
  <c r="J91"/>
  <c r="K91"/>
  <c r="H88"/>
  <c r="I88"/>
  <c r="J88"/>
  <c r="K88"/>
  <c r="L88"/>
  <c r="H82"/>
  <c r="I82"/>
  <c r="J82"/>
  <c r="K82"/>
  <c r="L82"/>
  <c r="H79"/>
  <c r="I79"/>
  <c r="J79"/>
  <c r="K79"/>
  <c r="L79"/>
  <c r="H76"/>
  <c r="I76"/>
  <c r="J76"/>
  <c r="K76"/>
  <c r="L76"/>
  <c r="H73"/>
  <c r="I73"/>
  <c r="J73"/>
  <c r="K73"/>
  <c r="L73"/>
  <c r="H70"/>
  <c r="I70"/>
  <c r="J70"/>
  <c r="K70"/>
  <c r="L70"/>
  <c r="H67"/>
  <c r="J67"/>
  <c r="K67"/>
  <c r="H64"/>
  <c r="I64"/>
  <c r="J64"/>
  <c r="K64"/>
  <c r="L64"/>
  <c r="J22"/>
  <c r="J25"/>
  <c r="J28"/>
  <c r="J31"/>
  <c r="J44"/>
  <c r="J45"/>
  <c r="J58"/>
  <c r="J61"/>
  <c r="H61"/>
  <c r="I61"/>
  <c r="K61"/>
  <c r="L61"/>
  <c r="L45"/>
  <c r="L114" s="1"/>
  <c r="K45"/>
  <c r="H44"/>
  <c r="I44"/>
  <c r="L44"/>
  <c r="G45"/>
  <c r="G44"/>
  <c r="H100"/>
  <c r="I100"/>
  <c r="J100"/>
  <c r="K100"/>
  <c r="L100"/>
  <c r="G100"/>
  <c r="H58"/>
  <c r="I58"/>
  <c r="K58"/>
  <c r="L58"/>
  <c r="H45"/>
  <c r="G97"/>
  <c r="G94"/>
  <c r="G91"/>
  <c r="G88"/>
  <c r="G82"/>
  <c r="G79"/>
  <c r="G76"/>
  <c r="G73"/>
  <c r="G70"/>
  <c r="G67"/>
  <c r="G64"/>
  <c r="G61"/>
  <c r="G58"/>
  <c r="G49"/>
  <c r="H49"/>
  <c r="I49"/>
  <c r="K49"/>
  <c r="J14"/>
  <c r="H31"/>
  <c r="I31"/>
  <c r="K31"/>
  <c r="L31"/>
  <c r="I28"/>
  <c r="K28"/>
  <c r="L28"/>
  <c r="H25"/>
  <c r="I25"/>
  <c r="K25"/>
  <c r="H22"/>
  <c r="I22"/>
  <c r="K21"/>
  <c r="K18" s="1"/>
  <c r="F252"/>
  <c r="F253"/>
  <c r="F254"/>
  <c r="G133"/>
  <c r="H133"/>
  <c r="G243"/>
  <c r="H243"/>
  <c r="G242"/>
  <c r="H242"/>
  <c r="H239" s="1"/>
  <c r="H248" s="1"/>
  <c r="G241"/>
  <c r="H241"/>
  <c r="H238" s="1"/>
  <c r="H247" s="1"/>
  <c r="G209"/>
  <c r="H209"/>
  <c r="G205"/>
  <c r="H205"/>
  <c r="G197"/>
  <c r="H197"/>
  <c r="G194"/>
  <c r="H194"/>
  <c r="G193"/>
  <c r="G192"/>
  <c r="G169"/>
  <c r="H169"/>
  <c r="G163"/>
  <c r="H163"/>
  <c r="G155"/>
  <c r="G160"/>
  <c r="H142"/>
  <c r="G136"/>
  <c r="H136"/>
  <c r="G130"/>
  <c r="H130"/>
  <c r="G124"/>
  <c r="H124"/>
  <c r="G28"/>
  <c r="H28"/>
  <c r="G31"/>
  <c r="G25"/>
  <c r="G22"/>
  <c r="L13" l="1"/>
  <c r="L112"/>
  <c r="F17"/>
  <c r="L119"/>
  <c r="L118" s="1"/>
  <c r="L121"/>
  <c r="F224"/>
  <c r="F222"/>
  <c r="F103"/>
  <c r="M249"/>
  <c r="F22"/>
  <c r="F28"/>
  <c r="F130"/>
  <c r="F160"/>
  <c r="F64"/>
  <c r="F76"/>
  <c r="F91"/>
  <c r="F100"/>
  <c r="F25"/>
  <c r="F169"/>
  <c r="F194"/>
  <c r="F205"/>
  <c r="F242"/>
  <c r="F133"/>
  <c r="F49"/>
  <c r="F67"/>
  <c r="F79"/>
  <c r="F94"/>
  <c r="F148"/>
  <c r="F227"/>
  <c r="F230"/>
  <c r="F34"/>
  <c r="F204"/>
  <c r="G190"/>
  <c r="F193"/>
  <c r="G14"/>
  <c r="F14" s="1"/>
  <c r="F163"/>
  <c r="F197"/>
  <c r="F209"/>
  <c r="F241"/>
  <c r="F243"/>
  <c r="F61"/>
  <c r="F73"/>
  <c r="F88"/>
  <c r="F142"/>
  <c r="F223"/>
  <c r="F31"/>
  <c r="F124"/>
  <c r="F136"/>
  <c r="F192"/>
  <c r="F58"/>
  <c r="F70"/>
  <c r="F82"/>
  <c r="F97"/>
  <c r="F212"/>
  <c r="F37"/>
  <c r="J21"/>
  <c r="J18" s="1"/>
  <c r="J16" s="1"/>
  <c r="K16"/>
  <c r="G238"/>
  <c r="F238" s="1"/>
  <c r="L235"/>
  <c r="G239"/>
  <c r="K189"/>
  <c r="K191"/>
  <c r="K146"/>
  <c r="K122" s="1"/>
  <c r="J113"/>
  <c r="I191"/>
  <c r="H235"/>
  <c r="K240"/>
  <c r="I240"/>
  <c r="L240"/>
  <c r="J240"/>
  <c r="H218"/>
  <c r="L188"/>
  <c r="J188"/>
  <c r="H188"/>
  <c r="J206"/>
  <c r="K218"/>
  <c r="H221"/>
  <c r="K206"/>
  <c r="I206"/>
  <c r="G220"/>
  <c r="F220" s="1"/>
  <c r="G219"/>
  <c r="F219" s="1"/>
  <c r="I113"/>
  <c r="L218"/>
  <c r="J218"/>
  <c r="K221"/>
  <c r="L221"/>
  <c r="J221"/>
  <c r="I218"/>
  <c r="I221"/>
  <c r="K237"/>
  <c r="K247"/>
  <c r="K246" s="1"/>
  <c r="I237"/>
  <c r="I247"/>
  <c r="I246" s="1"/>
  <c r="K203"/>
  <c r="I203"/>
  <c r="L247"/>
  <c r="L246" s="1"/>
  <c r="L237"/>
  <c r="J247"/>
  <c r="J246" s="1"/>
  <c r="J237"/>
  <c r="L203"/>
  <c r="J203"/>
  <c r="J191"/>
  <c r="H191"/>
  <c r="K190"/>
  <c r="I190"/>
  <c r="I188" s="1"/>
  <c r="K147"/>
  <c r="K123" s="1"/>
  <c r="K120" s="1"/>
  <c r="L145"/>
  <c r="K157"/>
  <c r="K155"/>
  <c r="F155" s="1"/>
  <c r="H46"/>
  <c r="K46"/>
  <c r="J43"/>
  <c r="J46"/>
  <c r="L43"/>
  <c r="I46"/>
  <c r="H43"/>
  <c r="I45"/>
  <c r="I43" s="1"/>
  <c r="K44"/>
  <c r="G46"/>
  <c r="K19"/>
  <c r="G240"/>
  <c r="H206"/>
  <c r="H203" s="1"/>
  <c r="G191"/>
  <c r="H237"/>
  <c r="H240"/>
  <c r="G206"/>
  <c r="G154"/>
  <c r="G157"/>
  <c r="G43"/>
  <c r="H113"/>
  <c r="H246"/>
  <c r="G189"/>
  <c r="L251" l="1"/>
  <c r="F206"/>
  <c r="K119"/>
  <c r="K118" s="1"/>
  <c r="K121"/>
  <c r="F157"/>
  <c r="F190"/>
  <c r="G113"/>
  <c r="F189"/>
  <c r="F191"/>
  <c r="J19"/>
  <c r="F45"/>
  <c r="F240"/>
  <c r="F46"/>
  <c r="G237"/>
  <c r="F237" s="1"/>
  <c r="F239"/>
  <c r="I21"/>
  <c r="I19" s="1"/>
  <c r="K43"/>
  <c r="F43" s="1"/>
  <c r="F44"/>
  <c r="G248"/>
  <c r="F248" s="1"/>
  <c r="L234"/>
  <c r="L233" s="1"/>
  <c r="G247"/>
  <c r="F247" s="1"/>
  <c r="K188"/>
  <c r="K15"/>
  <c r="K114" s="1"/>
  <c r="K145"/>
  <c r="J146"/>
  <c r="J122" s="1"/>
  <c r="G221"/>
  <c r="F221" s="1"/>
  <c r="G218"/>
  <c r="F218" s="1"/>
  <c r="J147"/>
  <c r="J123" s="1"/>
  <c r="J120" s="1"/>
  <c r="K235"/>
  <c r="K154"/>
  <c r="F154" s="1"/>
  <c r="K113"/>
  <c r="J15"/>
  <c r="J13" s="1"/>
  <c r="G188"/>
  <c r="H21" l="1"/>
  <c r="G21" s="1"/>
  <c r="F21" s="1"/>
  <c r="F113"/>
  <c r="K234"/>
  <c r="K233" s="1"/>
  <c r="I18"/>
  <c r="I16" s="1"/>
  <c r="J121"/>
  <c r="J119"/>
  <c r="J118" s="1"/>
  <c r="F188"/>
  <c r="F123"/>
  <c r="F147"/>
  <c r="K251"/>
  <c r="G246"/>
  <c r="F246" s="1"/>
  <c r="K250"/>
  <c r="K13"/>
  <c r="I146"/>
  <c r="I122" s="1"/>
  <c r="H18"/>
  <c r="J145"/>
  <c r="K112"/>
  <c r="J114"/>
  <c r="J112" s="1"/>
  <c r="H19"/>
  <c r="G203"/>
  <c r="F203" s="1"/>
  <c r="I15" l="1"/>
  <c r="I114" s="1"/>
  <c r="I112" s="1"/>
  <c r="J234"/>
  <c r="J250" s="1"/>
  <c r="I121"/>
  <c r="I119"/>
  <c r="I118" s="1"/>
  <c r="G18"/>
  <c r="F18" s="1"/>
  <c r="H16"/>
  <c r="H146"/>
  <c r="H122" s="1"/>
  <c r="I234"/>
  <c r="I250" s="1"/>
  <c r="I145"/>
  <c r="K249"/>
  <c r="L249"/>
  <c r="J235"/>
  <c r="I13"/>
  <c r="G19"/>
  <c r="F19" s="1"/>
  <c r="H15"/>
  <c r="J233" l="1"/>
  <c r="H121"/>
  <c r="H119"/>
  <c r="H118" s="1"/>
  <c r="G146"/>
  <c r="H145"/>
  <c r="I235"/>
  <c r="I233" s="1"/>
  <c r="G15"/>
  <c r="F15" s="1"/>
  <c r="G16"/>
  <c r="F16" s="1"/>
  <c r="H13"/>
  <c r="H114"/>
  <c r="F146" l="1"/>
  <c r="G122"/>
  <c r="G121" s="1"/>
  <c r="G145"/>
  <c r="F145" s="1"/>
  <c r="J251"/>
  <c r="J249" s="1"/>
  <c r="G120"/>
  <c r="F120" s="1"/>
  <c r="G114"/>
  <c r="F114" s="1"/>
  <c r="G13"/>
  <c r="F13" s="1"/>
  <c r="H251"/>
  <c r="H112"/>
  <c r="F122" l="1"/>
  <c r="F121"/>
  <c r="G235"/>
  <c r="F235" s="1"/>
  <c r="H234"/>
  <c r="G119"/>
  <c r="F119" s="1"/>
  <c r="I251"/>
  <c r="I249" s="1"/>
  <c r="G112"/>
  <c r="F112" s="1"/>
  <c r="G234" l="1"/>
  <c r="F234" s="1"/>
  <c r="G118"/>
  <c r="F118" s="1"/>
  <c r="H233"/>
  <c r="H250"/>
  <c r="H249" s="1"/>
  <c r="G251"/>
  <c r="F251" s="1"/>
  <c r="G233" l="1"/>
  <c r="F233" s="1"/>
  <c r="G250"/>
  <c r="F250" s="1"/>
  <c r="G249" l="1"/>
  <c r="F249" s="1"/>
</calcChain>
</file>

<file path=xl/sharedStrings.xml><?xml version="1.0" encoding="utf-8"?>
<sst xmlns="http://schemas.openxmlformats.org/spreadsheetml/2006/main" count="967" uniqueCount="231">
  <si>
    <t>№
п/п</t>
  </si>
  <si>
    <t>Наименование показателя</t>
  </si>
  <si>
    <t>Код бюджетной классификации</t>
  </si>
  <si>
    <t>Финансовое обеспечение</t>
  </si>
  <si>
    <t>Целевые индикаторы реализации мероприятия (группы мероприятий) муниципальной программы</t>
  </si>
  <si>
    <t>Главный распорядитель</t>
  </si>
  <si>
    <t>Целевая статья расходов</t>
  </si>
  <si>
    <t>Источник</t>
  </si>
  <si>
    <t>Наименование</t>
  </si>
  <si>
    <t>Единица измерения</t>
  </si>
  <si>
    <t>Значение</t>
  </si>
  <si>
    <t>Задача 1 муниципальной программы</t>
  </si>
  <si>
    <t>Формирование и эффективное управление собственностью поселения</t>
  </si>
  <si>
    <r>
      <t xml:space="preserve">Задача1 подпрограммы1 </t>
    </r>
    <r>
      <rPr>
        <sz val="10"/>
        <rFont val="Times New Roman"/>
        <family val="1"/>
        <charset val="204"/>
      </rPr>
      <t>Вовлечение объектов собственности поселения в хозяйственный оборот.</t>
    </r>
  </si>
  <si>
    <t>X</t>
  </si>
  <si>
    <t>Всего, из них расходы за счет:</t>
  </si>
  <si>
    <t xml:space="preserve">1. налоговых и неналоговых доходов, поступлений нецелевого характера </t>
  </si>
  <si>
    <t>2. Поступлений целевого характера</t>
  </si>
  <si>
    <t>Количество межевых планов на земельные участки</t>
  </si>
  <si>
    <t>ед.</t>
  </si>
  <si>
    <t>Х</t>
  </si>
  <si>
    <t>% охвата территории поселения генеральным планом</t>
  </si>
  <si>
    <t>%</t>
  </si>
  <si>
    <r>
      <t xml:space="preserve">Задача2 подпрограммы1 </t>
    </r>
    <r>
      <rPr>
        <sz val="10"/>
        <rFont val="Times New Roman"/>
        <family val="1"/>
        <charset val="204"/>
      </rPr>
      <t xml:space="preserve"> Повышение материально-технического и организационного обеспечения деятельности администрации сельского поселения</t>
    </r>
  </si>
  <si>
    <t>Повышение уровня комплексного благоустройства и санитарного состояния территории Вольновского сельского поселения, улучшение комфортности проживания граждан.</t>
  </si>
  <si>
    <r>
      <t xml:space="preserve">Задача1 подпрограммы 2 </t>
    </r>
    <r>
      <rPr>
        <sz val="10"/>
        <rFont val="Times New Roman"/>
        <family val="1"/>
        <charset val="204"/>
      </rPr>
      <t xml:space="preserve"> повышение уровня комплексного благоустройства и санитарного состояния территории Вольновского сельского поселения, улучшение комфортности проживания граждан.</t>
    </r>
  </si>
  <si>
    <r>
      <t>Основное мероприятие</t>
    </r>
    <r>
      <rPr>
        <sz val="10"/>
        <rFont val="Times New Roman"/>
        <family val="1"/>
        <charset val="204"/>
      </rPr>
      <t xml:space="preserve"> Благоустройство территории сельского поселения</t>
    </r>
  </si>
  <si>
    <r>
      <t>Мероприятие 1</t>
    </r>
    <r>
      <rPr>
        <sz val="10"/>
        <rFont val="Times New Roman"/>
        <family val="1"/>
        <charset val="204"/>
      </rPr>
      <t xml:space="preserve"> Организация уличного освещения</t>
    </r>
  </si>
  <si>
    <t>Замена ламп уличного освещения</t>
  </si>
  <si>
    <t>шт.</t>
  </si>
  <si>
    <r>
      <t>Мероприятие 2</t>
    </r>
    <r>
      <rPr>
        <sz val="10"/>
        <rFont val="Times New Roman"/>
        <family val="1"/>
        <charset val="204"/>
      </rPr>
      <t xml:space="preserve"> Содержание улиц и инженерных сооружений на них в границах поселения</t>
    </r>
  </si>
  <si>
    <t>0430102</t>
  </si>
  <si>
    <t>Количество высаженных саженцев</t>
  </si>
  <si>
    <r>
      <t xml:space="preserve">Задача2 подпрограммы 2 </t>
    </r>
    <r>
      <rPr>
        <sz val="10"/>
        <rFont val="Times New Roman"/>
        <family val="1"/>
        <charset val="204"/>
      </rPr>
      <t xml:space="preserve"> развитие автомобильных дорог в соответствии с потребностями населения</t>
    </r>
  </si>
  <si>
    <r>
      <t>Основное мероприятие</t>
    </r>
    <r>
      <rPr>
        <sz val="10"/>
        <rFont val="Times New Roman"/>
        <family val="1"/>
        <charset val="204"/>
      </rPr>
      <t xml:space="preserve"> Обеспечение требуемого технического состояния автомобильных дорог на территории Вольновского сельского поселения</t>
    </r>
  </si>
  <si>
    <t>Площадь отремонтированной дороги</t>
  </si>
  <si>
    <t>м кв.</t>
  </si>
  <si>
    <r>
      <t>Основное мероприятие</t>
    </r>
    <r>
      <rPr>
        <sz val="10"/>
        <rFont val="Times New Roman"/>
        <family val="1"/>
        <charset val="204"/>
      </rPr>
      <t xml:space="preserve"> Водоснабжения  населения в границах Вольновского сельского поселения</t>
    </r>
  </si>
  <si>
    <r>
      <t xml:space="preserve">Основное мероприятие </t>
    </r>
    <r>
      <rPr>
        <sz val="10"/>
        <rFont val="Times New Roman"/>
        <family val="1"/>
        <charset val="204"/>
      </rPr>
      <t>Повышение эффективности использования топливно-энергетических ресурсов</t>
    </r>
  </si>
  <si>
    <t>Создание условий для интенсивного роста малого и среднего предпринимательства на территории поселения</t>
  </si>
  <si>
    <r>
      <t xml:space="preserve">Задача1 подпрограммы 3 </t>
    </r>
    <r>
      <rPr>
        <sz val="10"/>
        <rFont val="Times New Roman"/>
        <family val="1"/>
        <charset val="204"/>
      </rPr>
      <t>Формирование инфраструктуры поддержки субъектов малого и среднего предпринимательства и обеспечение ее деятельности</t>
    </r>
  </si>
  <si>
    <r>
      <t>Основное мероприятие</t>
    </r>
    <r>
      <rPr>
        <sz val="10"/>
        <rFont val="Times New Roman"/>
        <family val="1"/>
        <charset val="204"/>
      </rPr>
      <t xml:space="preserve"> Поддержки субъектов малого и среднего предпринимательства </t>
    </r>
  </si>
  <si>
    <r>
      <t>Мероприятие 1</t>
    </r>
    <r>
      <rPr>
        <sz val="10"/>
        <rFont val="Times New Roman"/>
        <family val="1"/>
        <charset val="204"/>
      </rPr>
      <t xml:space="preserve"> Возмещение сельхозпредприятиям, гражданам части затрат по производству, сбору, хранению, первичной переработке и транспортировке молока</t>
    </r>
  </si>
  <si>
    <t>Количество молока, сданного гражданами, ведущими ЛПХ, на промышленную переработку</t>
  </si>
  <si>
    <t>т.</t>
  </si>
  <si>
    <r>
      <t>Мероприятие 2</t>
    </r>
    <r>
      <rPr>
        <sz val="10"/>
        <rFont val="Times New Roman"/>
        <family val="1"/>
        <charset val="204"/>
      </rPr>
      <t xml:space="preserve"> Мероприятия по улучшению сенокосов и пастбищ</t>
    </r>
  </si>
  <si>
    <r>
      <t>Мероприятие 1</t>
    </r>
    <r>
      <rPr>
        <sz val="10"/>
        <rFont val="Times New Roman"/>
        <family val="1"/>
        <charset val="204"/>
      </rPr>
      <t xml:space="preserve"> Кадастровые работы в отношении объектов недвижимости</t>
    </r>
  </si>
  <si>
    <t xml:space="preserve">0410120010
</t>
  </si>
  <si>
    <r>
      <t xml:space="preserve">Мероприятие 3 </t>
    </r>
    <r>
      <rPr>
        <sz val="10"/>
        <rFont val="Times New Roman"/>
        <family val="1"/>
        <charset val="204"/>
      </rPr>
      <t>Разработка графических материалов проекта правил землепользования и застройки</t>
    </r>
  </si>
  <si>
    <r>
      <t>Мероприятие 4</t>
    </r>
    <r>
      <rPr>
        <sz val="10"/>
        <rFont val="Times New Roman"/>
        <family val="1"/>
        <charset val="204"/>
      </rPr>
      <t xml:space="preserve"> Оформление технической документации на объекты недвижимого имущества</t>
    </r>
  </si>
  <si>
    <t xml:space="preserve">0410120040
</t>
  </si>
  <si>
    <t xml:space="preserve">0410120050
</t>
  </si>
  <si>
    <t xml:space="preserve">0410120030
</t>
  </si>
  <si>
    <t xml:space="preserve">0410120020
</t>
  </si>
  <si>
    <t>Степень материально-технической обеспеченности органов местного самоуправления</t>
  </si>
  <si>
    <r>
      <t>Мероприятие 2</t>
    </r>
    <r>
      <rPr>
        <sz val="10"/>
        <rFont val="Times New Roman"/>
        <family val="1"/>
        <charset val="204"/>
      </rPr>
      <t xml:space="preserve"> Мероприятия по озеленению территории поселения</t>
    </r>
  </si>
  <si>
    <r>
      <t>Мероприятие 3</t>
    </r>
    <r>
      <rPr>
        <sz val="10"/>
        <rFont val="Times New Roman"/>
        <family val="1"/>
        <charset val="204"/>
      </rPr>
      <t xml:space="preserve"> Мероприятия по организации и содержанию мест захоронения</t>
    </r>
  </si>
  <si>
    <r>
      <t xml:space="preserve">Мероприятие 4 </t>
    </r>
    <r>
      <rPr>
        <sz val="10"/>
        <rFont val="Times New Roman"/>
        <family val="1"/>
        <charset val="204"/>
      </rPr>
      <t>Прочие работы по благоустройству</t>
    </r>
  </si>
  <si>
    <t>0430220010</t>
  </si>
  <si>
    <t>0430220020</t>
  </si>
  <si>
    <t>0430220030</t>
  </si>
  <si>
    <t>0420170550</t>
  </si>
  <si>
    <t>0430120010</t>
  </si>
  <si>
    <t>0430120030</t>
  </si>
  <si>
    <t>0430120040</t>
  </si>
  <si>
    <t>0430120050</t>
  </si>
  <si>
    <t>0430180120</t>
  </si>
  <si>
    <t>0430380301</t>
  </si>
  <si>
    <r>
      <t xml:space="preserve">Мероприятие 1 </t>
    </r>
    <r>
      <rPr>
        <sz val="10"/>
        <rFont val="Times New Roman"/>
        <family val="1"/>
        <charset val="204"/>
      </rPr>
      <t>внедрение энергосберегающих мероприятий</t>
    </r>
  </si>
  <si>
    <t>0430420010</t>
  </si>
  <si>
    <t>2019 г</t>
  </si>
  <si>
    <t>2020 г</t>
  </si>
  <si>
    <t>итого</t>
  </si>
  <si>
    <t>2021 г</t>
  </si>
  <si>
    <r>
      <t>Мероприятие 2</t>
    </r>
    <r>
      <rPr>
        <sz val="10"/>
        <rFont val="Times New Roman"/>
        <family val="1"/>
        <charset val="204"/>
      </rPr>
      <t xml:space="preserve"> Описание места положения границ территориальных зон</t>
    </r>
  </si>
  <si>
    <t>СТРУКТУРА</t>
  </si>
  <si>
    <t xml:space="preserve"> муниципальной программы Вольновского сельского поселения </t>
  </si>
  <si>
    <t>Развитие экономического потенциала Вольновского сельского поселения 
Полтавского муниципального района Омской области</t>
  </si>
  <si>
    <t>Всего</t>
  </si>
  <si>
    <r>
      <t xml:space="preserve">Цель подпрограммы 2  </t>
    </r>
    <r>
      <rPr>
        <b/>
        <sz val="10"/>
        <rFont val="Times New Roman"/>
        <family val="1"/>
        <charset val="204"/>
      </rPr>
      <t xml:space="preserve">"Поддержка жилищно-коммунального хозяйства Вольновского сельского поселения Полтавского муниципального района Омской области " </t>
    </r>
  </si>
  <si>
    <r>
      <t xml:space="preserve">Цель муниципальной программы </t>
    </r>
    <r>
      <rPr>
        <b/>
        <sz val="10"/>
        <rFont val="Times New Roman"/>
        <family val="1"/>
        <charset val="204"/>
      </rPr>
      <t>"Развитие экономического потенциала Вольновского сельского поселения Полтавского муниципального района Омской области"</t>
    </r>
  </si>
  <si>
    <r>
      <t xml:space="preserve">Итого по подпрограмме 2 </t>
    </r>
    <r>
      <rPr>
        <b/>
        <sz val="10"/>
        <rFont val="Times New Roman"/>
        <family val="1"/>
        <charset val="204"/>
      </rPr>
      <t xml:space="preserve">"Поддержка жилищно-коммунального хозяйства Вольновского сельского поселения Полтавского муниципального района Омской области" </t>
    </r>
  </si>
  <si>
    <r>
      <t xml:space="preserve">Цель подпрограммы 3 </t>
    </r>
    <r>
      <rPr>
        <sz val="10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 xml:space="preserve">«Развитие субъектов малого и среднего предпринимательства в Вольновском сельском поселении Полтавского муниципального района Омской области» </t>
    </r>
    <r>
      <rPr>
        <sz val="10"/>
        <rFont val="Times New Roman"/>
        <family val="1"/>
        <charset val="204"/>
      </rPr>
      <t xml:space="preserve"> </t>
    </r>
  </si>
  <si>
    <r>
      <t xml:space="preserve">Итого по подпрограмме 3 </t>
    </r>
    <r>
      <rPr>
        <b/>
        <sz val="10"/>
        <rFont val="Times New Roman"/>
        <family val="1"/>
        <charset val="204"/>
      </rPr>
      <t xml:space="preserve">«Развитие субъектов малого и среднего предпринимательства в Вольновском сельском поселении Полтавского муниципального района Омской области»  </t>
    </r>
  </si>
  <si>
    <r>
      <t xml:space="preserve">Итого по муниципальной программе </t>
    </r>
    <r>
      <rPr>
        <b/>
        <sz val="10"/>
        <rFont val="Times New Roman"/>
        <family val="1"/>
        <charset val="204"/>
      </rPr>
      <t>"Развитие экономического потенциала Вольновского сельского поселения Полтавского муниципального района Омской области"</t>
    </r>
  </si>
  <si>
    <t>2022 г</t>
  </si>
  <si>
    <t>2023 г</t>
  </si>
  <si>
    <t>2024 г</t>
  </si>
  <si>
    <r>
      <t>Мероприятие 1</t>
    </r>
    <r>
      <rPr>
        <sz val="10"/>
        <rFont val="Times New Roman"/>
        <family val="1"/>
        <charset val="204"/>
      </rPr>
      <t xml:space="preserve"> Содержание муниципального имущества</t>
    </r>
  </si>
  <si>
    <t xml:space="preserve">0410220010
</t>
  </si>
  <si>
    <t xml:space="preserve">0410229980
</t>
  </si>
  <si>
    <t xml:space="preserve">0410229970
</t>
  </si>
  <si>
    <t xml:space="preserve">0410220030
</t>
  </si>
  <si>
    <t xml:space="preserve">0410251182
</t>
  </si>
  <si>
    <t xml:space="preserve">0410260020
</t>
  </si>
  <si>
    <t xml:space="preserve">0410260030
</t>
  </si>
  <si>
    <t xml:space="preserve">0410260040
</t>
  </si>
  <si>
    <t xml:space="preserve">0410260090
</t>
  </si>
  <si>
    <t xml:space="preserve">0410260100
</t>
  </si>
  <si>
    <t xml:space="preserve">0410280030
</t>
  </si>
  <si>
    <t xml:space="preserve">0410280040
</t>
  </si>
  <si>
    <t xml:space="preserve">0410280050
</t>
  </si>
  <si>
    <t xml:space="preserve">0410280240
</t>
  </si>
  <si>
    <t>0430180322</t>
  </si>
  <si>
    <t>% охвата населенных пунктов поселения работами по благоустройству</t>
  </si>
  <si>
    <t>0430180323</t>
  </si>
  <si>
    <r>
      <t>Основное мероприятие</t>
    </r>
    <r>
      <rPr>
        <sz val="10"/>
        <rFont val="Times New Roman"/>
        <family val="1"/>
        <charset val="204"/>
      </rPr>
      <t xml:space="preserve"> Газификация в границах Вольновского сельского поселения</t>
    </r>
  </si>
  <si>
    <r>
      <t xml:space="preserve">Мероприятие 1 </t>
    </r>
    <r>
      <rPr>
        <sz val="10"/>
        <rFont val="Times New Roman"/>
        <family val="1"/>
        <charset val="204"/>
      </rPr>
      <t>Выполнение работ по разработке и утверждению проекта планировки и проекта межевания территории при строительстве газопроводов</t>
    </r>
  </si>
  <si>
    <t>0430620010</t>
  </si>
  <si>
    <t>0430620020</t>
  </si>
  <si>
    <r>
      <t xml:space="preserve"> Задача 5  подпрограммы 2  </t>
    </r>
    <r>
      <rPr>
        <sz val="10"/>
        <rFont val="Times New Roman"/>
        <family val="1"/>
        <charset val="204"/>
      </rPr>
      <t xml:space="preserve">Оказание помощи населению и организациям при проведении газификациии  Вольновского сельского поселения </t>
    </r>
  </si>
  <si>
    <r>
      <t xml:space="preserve">Мероприятие 2 </t>
    </r>
    <r>
      <rPr>
        <sz val="10"/>
        <rFont val="Times New Roman"/>
        <family val="1"/>
        <charset val="204"/>
      </rPr>
      <t>Получение тех.условий (технологическое присоединение) объекта капитального строительства: «Сеть газораспределения по с.Вольное Полтавского района Омской области» при строительстве газопроводов</t>
    </r>
  </si>
  <si>
    <r>
      <t>Мероприятие 6</t>
    </r>
    <r>
      <rPr>
        <sz val="10"/>
        <rFont val="Times New Roman"/>
        <family val="1"/>
        <charset val="204"/>
      </rPr>
      <t xml:space="preserve"> Приобретение программного продукта для взаимодействия с Росреестром при постановке объектов недвижимости на кадастровый учет</t>
    </r>
  </si>
  <si>
    <t xml:space="preserve">0410280313
</t>
  </si>
  <si>
    <r>
      <t xml:space="preserve">Цель подпрограммы 1 </t>
    </r>
    <r>
      <rPr>
        <b/>
        <sz val="10"/>
        <rFont val="Times New Roman"/>
        <family val="1"/>
        <charset val="204"/>
      </rPr>
      <t>«Муниципальное управление, управление муниципальным имуществом Вольновского сельского поселения  Полтавского муниципального района Омской области»</t>
    </r>
    <r>
      <rPr>
        <sz val="10"/>
        <rFont val="Times New Roman"/>
        <family val="1"/>
        <charset val="204"/>
      </rPr>
      <t xml:space="preserve"> </t>
    </r>
  </si>
  <si>
    <t>0430620040</t>
  </si>
  <si>
    <t>0430420030</t>
  </si>
  <si>
    <r>
      <t xml:space="preserve">Мероприятие 3 </t>
    </r>
    <r>
      <rPr>
        <sz val="10"/>
        <rFont val="Times New Roman"/>
        <family val="1"/>
        <charset val="204"/>
      </rPr>
      <t xml:space="preserve"> Проведение государственной экспертизы проектной документации объекта капитального строительства: "Сеть газораспределения по с. Вольное Полтавского района Омской области"</t>
    </r>
  </si>
  <si>
    <r>
      <rPr>
        <u/>
        <sz val="10"/>
        <rFont val="Times New Roman"/>
        <family val="1"/>
        <charset val="204"/>
      </rPr>
      <t>Мероприятие 3</t>
    </r>
    <r>
      <rPr>
        <sz val="10"/>
        <rFont val="Times New Roman"/>
        <family val="1"/>
        <charset val="204"/>
      </rPr>
      <t xml:space="preserve"> Приобретение трубной продукции теплотехнического назначения для ремонта теплотрассы в с.Вольное по ул. Садовая, ул. Гагарина, ул. Молодежная,  ул. Новая</t>
    </r>
  </si>
  <si>
    <t>0410180329</t>
  </si>
  <si>
    <r>
      <t>Мероприятие 7</t>
    </r>
    <r>
      <rPr>
        <sz val="10"/>
        <rFont val="Times New Roman"/>
        <family val="1"/>
        <charset val="204"/>
      </rPr>
      <t xml:space="preserve"> Принятие решений и проведение на территории поселения мероприятий по выявлению правообладателей ранее учтенных объектов недвижимости, направление сведений о правообладателях данных объектов недвижимости для внесения в Единый государственный реестр недвижимости</t>
    </r>
  </si>
  <si>
    <t>0410220070</t>
  </si>
  <si>
    <t>0430320010</t>
  </si>
  <si>
    <r>
      <rPr>
        <u/>
        <sz val="10"/>
        <rFont val="Times New Roman"/>
        <family val="1"/>
        <charset val="204"/>
      </rPr>
      <t>Мероприятие 4</t>
    </r>
    <r>
      <rPr>
        <sz val="10"/>
        <rFont val="Times New Roman"/>
        <family val="1"/>
        <charset val="204"/>
      </rPr>
      <t xml:space="preserve"> Приобретение и (или) установка (монтаж) технологического оборудования, трубной продукции технологического и водохозяйственного назначения</t>
    </r>
  </si>
  <si>
    <t>0430471120</t>
  </si>
  <si>
    <t>04304S1120</t>
  </si>
  <si>
    <t xml:space="preserve">0410280020
</t>
  </si>
  <si>
    <t>0430120060</t>
  </si>
  <si>
    <t>0430270340
04302S0340</t>
  </si>
  <si>
    <t>Количество соглашений по передаче полномочий</t>
  </si>
  <si>
    <r>
      <t>Мероприятие 8</t>
    </r>
    <r>
      <rPr>
        <sz val="10"/>
        <rFont val="Times New Roman"/>
        <family val="1"/>
        <charset val="204"/>
      </rPr>
      <t xml:space="preserve"> Выполнение инженерно-геодезических изысканий</t>
    </r>
  </si>
  <si>
    <t>0410120070</t>
  </si>
  <si>
    <t>Количество договоров на выполнение инженерно-геодезических изысканий</t>
  </si>
  <si>
    <t>2025 г</t>
  </si>
  <si>
    <t>0430270641</t>
  </si>
  <si>
    <t>2026 г</t>
  </si>
  <si>
    <r>
      <t>Мероприятие 5</t>
    </r>
    <r>
      <rPr>
        <sz val="10"/>
        <rFont val="Times New Roman"/>
        <family val="1"/>
        <charset val="204"/>
      </rPr>
      <t xml:space="preserve"> Проведение оценки рыночной стоимости имущества</t>
    </r>
  </si>
  <si>
    <r>
      <t>Основное мероприятие</t>
    </r>
    <r>
      <rPr>
        <sz val="10"/>
        <rFont val="Times New Roman"/>
        <family val="1"/>
        <charset val="204"/>
      </rPr>
      <t xml:space="preserve"> Формирование и развитие муниципальной собственности</t>
    </r>
  </si>
  <si>
    <r>
      <t>Основное мероприятие</t>
    </r>
    <r>
      <rPr>
        <sz val="10"/>
        <rFont val="Times New Roman"/>
        <family val="1"/>
        <charset val="204"/>
      </rPr>
      <t xml:space="preserve"> Повышение эффективности деятельности Администрации Вольновского сельского поселения Омской области</t>
    </r>
  </si>
  <si>
    <r>
      <t>Мероприятие 1 Р</t>
    </r>
    <r>
      <rPr>
        <sz val="10"/>
        <rFont val="Times New Roman"/>
        <family val="1"/>
        <charset val="204"/>
      </rPr>
      <t>аботы по содержанию, ремонту и модернизации автомобильных дорог</t>
    </r>
  </si>
  <si>
    <r>
      <t xml:space="preserve">Мероприятие 1 </t>
    </r>
    <r>
      <rPr>
        <sz val="10"/>
        <rFont val="Times New Roman"/>
        <family val="1"/>
        <charset val="204"/>
      </rPr>
      <t>Обеспечение населения центразизованным водоснабжением</t>
    </r>
  </si>
  <si>
    <t>Мероприятие 9 Реализация инициативного проекта "Благоустройство общественной территории прилегающей к памятнику воинам-землякам, погибшим в годы ВОВ 1941-1945 г."</t>
  </si>
  <si>
    <t>0430120080</t>
  </si>
  <si>
    <t>Количество участков, для которых выполнено описание места положения границ территориальных зон</t>
  </si>
  <si>
    <t xml:space="preserve">Количество объектов недвижимого имущества, на которые оформлена техническая документация </t>
  </si>
  <si>
    <t xml:space="preserve">Количество объектов, для которых проведена оценка рыночной стоимости </t>
  </si>
  <si>
    <t>Доля резервного фонда в общем объеме расходов бюджета</t>
  </si>
  <si>
    <t xml:space="preserve">Отношение доли расходов на содержание органов исполнительной власти к нормативу формирования расходов </t>
  </si>
  <si>
    <t>Количество граждан призванных на службу в ряды РА</t>
  </si>
  <si>
    <t>чел.</t>
  </si>
  <si>
    <t xml:space="preserve">Достигнутый уровень социально-экономического развития территорий </t>
  </si>
  <si>
    <t>До 2023 года: Приобретено штакетника для ограждения кладбища,  с 2023 - Уровень содержания мест захоронения</t>
  </si>
  <si>
    <t xml:space="preserve">До 2023 года: шт., с 2023 года - % </t>
  </si>
  <si>
    <t>До 2023 года: Работа трактора К-701
/бульдозера на буртовке свалок, с 2023 года - Процент выполнения запланированных работ</t>
  </si>
  <si>
    <t>До 2023 года: час., с 2023 года - %</t>
  </si>
  <si>
    <t>Процент выполнения запланированных работ</t>
  </si>
  <si>
    <t>Количество реализованных инициативных проектов</t>
  </si>
  <si>
    <t>До 2023 года: час., %, м.кв., с 2023 года - час.</t>
  </si>
  <si>
    <t>Количество установленных светофоров</t>
  </si>
  <si>
    <t>Процент обеспечения ремонта теплотрассы трубной продукцией</t>
  </si>
  <si>
    <t xml:space="preserve">Процент освоения средств, выделенных на ремонта теплотрассы </t>
  </si>
  <si>
    <t xml:space="preserve">Разработка проекта планировки и проекта межевания территории </t>
  </si>
  <si>
    <t>Получение технических условий</t>
  </si>
  <si>
    <t>Количество проведенных экспертиз</t>
  </si>
  <si>
    <t xml:space="preserve">Приложение 
к муниципальной программе Вольновского сельского поселения                                                                                                                                                                                                                                                                                                                                                                                                                                                                                                                 Полтавского муниципального района Омской области  «Развитие экономического потенциала Вольновского сельского поселения» утвержденную Постановлением № 57 от 05.10.2013 г."
</t>
  </si>
  <si>
    <t>Количество приобретенных приборов для проведения энергосберегающих мероприятий</t>
  </si>
  <si>
    <t>Обеспечение эффективного управления собственностью муниципального образования</t>
  </si>
  <si>
    <t>Повышение благосостояния населения Вольновского сельского поселения Полтавского муниципального района Омской области на основе стабильного развития экономики, проведения активной инновационной и инвестиционной политики, увеличения доходов бюджета и рационального их расходования</t>
  </si>
  <si>
    <t xml:space="preserve">Итого по подпрограмме 1 «Муниципальное управление, управление муниципальным имуществом Вольновского сельского поселения  Полтавского муниципального района Омской области» </t>
  </si>
  <si>
    <t>Количество заключенных договоров на техническое диагностирование котлов</t>
  </si>
  <si>
    <t>Количество приобретенных программных продуктов</t>
  </si>
  <si>
    <t>Количество  проведенных выборов</t>
  </si>
  <si>
    <r>
      <t xml:space="preserve">Задача 3 подпрограммы 2 </t>
    </r>
    <r>
      <rPr>
        <sz val="10"/>
        <rFont val="Times New Roman"/>
        <family val="1"/>
        <charset val="204"/>
      </rPr>
      <t xml:space="preserve"> повышение количества  населённых пунктов, обеспеченных питьевой водой надлежащего качества </t>
    </r>
  </si>
  <si>
    <r>
      <t xml:space="preserve"> Задача 4  подпрограммы 2 </t>
    </r>
    <r>
      <rPr>
        <sz val="10"/>
        <rFont val="Times New Roman"/>
        <family val="1"/>
        <charset val="204"/>
      </rPr>
      <t xml:space="preserve">уменьшение затрат при использования топливно-энергетических ресурсов на территории Вольновского сельского поселения </t>
    </r>
  </si>
  <si>
    <t>Процент выполнения работ по содержанию площадок накопления ТКО для контейнеров</t>
  </si>
  <si>
    <t>Количество обустроенных площадок сбора твердых коммунальных отходов</t>
  </si>
  <si>
    <t>Обеспечение населения питьевой водой надлежащего качества в достаточном количестве, необходимом для удовлетворения потребностей населения</t>
  </si>
  <si>
    <t>Уровень реализации мероприятия по ремонту системы водоснабжения</t>
  </si>
  <si>
    <t xml:space="preserve">0410220080
</t>
  </si>
  <si>
    <r>
      <t>Мероприятие 5</t>
    </r>
    <r>
      <rPr>
        <sz val="10"/>
        <rFont val="Times New Roman"/>
        <family val="1"/>
        <charset val="204"/>
      </rPr>
      <t xml:space="preserve"> Мероприятия по борьбе с наркосодержащими растениями</t>
    </r>
  </si>
  <si>
    <r>
      <t>Мероприятие 6</t>
    </r>
    <r>
      <rPr>
        <sz val="10"/>
        <rFont val="Times New Roman"/>
        <family val="1"/>
        <charset val="204"/>
      </rPr>
      <t xml:space="preserve"> Содержание мест накопления твердых коммунальных отходов</t>
    </r>
  </si>
  <si>
    <r>
      <t>Мероприятие 7</t>
    </r>
    <r>
      <rPr>
        <sz val="10"/>
        <rFont val="Times New Roman"/>
        <family val="1"/>
        <charset val="204"/>
      </rPr>
      <t xml:space="preserve"> Содержание площадок накопления твердых коммунальных отходов для контейнеров</t>
    </r>
  </si>
  <si>
    <r>
      <t>Мероприятие 8</t>
    </r>
    <r>
      <rPr>
        <sz val="10"/>
        <rFont val="Times New Roman"/>
        <family val="1"/>
        <charset val="204"/>
      </rPr>
      <t xml:space="preserve"> Обустройство площадок сбора твердых коммунальных отходов в Вольновском сельском поселении</t>
    </r>
  </si>
  <si>
    <t>0430220060</t>
  </si>
  <si>
    <r>
      <rPr>
        <u/>
        <sz val="10"/>
        <rFont val="Times New Roman"/>
        <family val="1"/>
        <charset val="204"/>
      </rPr>
      <t xml:space="preserve">Мероприятие 4 </t>
    </r>
    <r>
      <rPr>
        <sz val="10"/>
        <rFont val="Times New Roman"/>
        <family val="1"/>
        <charset val="204"/>
      </rPr>
      <t>Ремонт автомобильных дорог по ул. Калинина, ул.Омская в с. Вольное Полтавского муниципального района Омской области</t>
    </r>
  </si>
  <si>
    <t>0430380360</t>
  </si>
  <si>
    <t>Количество работников, обеспечивающих функции казенных учреждений</t>
  </si>
  <si>
    <r>
      <t>Мероприятие 2</t>
    </r>
    <r>
      <rPr>
        <sz val="10"/>
        <rFont val="Times New Roman"/>
        <family val="1"/>
        <charset val="204"/>
      </rPr>
      <t xml:space="preserve">  Повышение безопасности дорожного движения</t>
    </r>
  </si>
  <si>
    <r>
      <t>Мероприятие 3</t>
    </r>
    <r>
      <rPr>
        <sz val="10"/>
        <rFont val="Times New Roman"/>
        <family val="1"/>
        <charset val="204"/>
      </rPr>
      <t xml:space="preserve">  Капитальный ремонт и ремонт внутрипоселковых автомобильных дорог и сооружений на них</t>
    </r>
  </si>
  <si>
    <r>
      <t>Мероприятие 2</t>
    </r>
    <r>
      <rPr>
        <sz val="10"/>
        <rFont val="Times New Roman"/>
        <family val="1"/>
        <charset val="204"/>
      </rPr>
      <t xml:space="preserve">  Ремонт водопроводной сети в с.Добрянка Полтавского района Омской области</t>
    </r>
  </si>
  <si>
    <r>
      <t>Мероприятие 3</t>
    </r>
    <r>
      <rPr>
        <sz val="10"/>
        <rFont val="Times New Roman"/>
        <family val="1"/>
        <charset val="204"/>
      </rPr>
      <t xml:space="preserve">  Ремонт системы водоснабжения Вольновского сельского поселения</t>
    </r>
  </si>
  <si>
    <t>Протяженность отремонтированного водопровода</t>
  </si>
  <si>
    <t>км.</t>
  </si>
  <si>
    <r>
      <rPr>
        <u/>
        <sz val="10"/>
        <rFont val="Times New Roman"/>
        <family val="1"/>
        <charset val="204"/>
      </rPr>
      <t xml:space="preserve">Мероприятие 6 </t>
    </r>
    <r>
      <rPr>
        <sz val="10"/>
        <rFont val="Times New Roman"/>
        <family val="1"/>
        <charset val="204"/>
      </rPr>
      <t>Ремонт автомобильной дороги в с. Вольное (ул. Калинина (от дома № 20 до дома № 22)), (ул. Молодежная (от дома № 1 до дома № 29)), (ул. Омская (от дома № 7 до дома № 21)) Полтавского района Омской области</t>
    </r>
  </si>
  <si>
    <r>
      <rPr>
        <u/>
        <sz val="10"/>
        <rFont val="Times New Roman"/>
        <family val="1"/>
        <charset val="204"/>
      </rPr>
      <t>Мероприятие 7</t>
    </r>
    <r>
      <rPr>
        <sz val="10"/>
        <rFont val="Times New Roman"/>
        <family val="1"/>
        <charset val="204"/>
      </rPr>
      <t xml:space="preserve"> Устройство (монтаж) недостающих средств организации и регулирования дорожного движения, в том числе светофорных объектов, в местах пешеходных переходов в одном уровне вблизи МБДОУ "Вольновский детский сад" по ул. Труда в с. Вольное Полтавского муниципального района Омской области</t>
    </r>
  </si>
  <si>
    <r>
      <rPr>
        <u/>
        <sz val="10"/>
        <rFont val="Times New Roman"/>
        <family val="1"/>
        <charset val="204"/>
      </rPr>
      <t>Мероприятие 9</t>
    </r>
    <r>
      <rPr>
        <sz val="10"/>
        <rFont val="Times New Roman"/>
        <family val="1"/>
        <charset val="204"/>
      </rPr>
      <t xml:space="preserve"> Иные межбюджетные трансферты бюджетам поселений в соответствии с заключенными соглашениями на осуществление дорожной деятельности в части содержания автомобильных дорог местного значения</t>
    </r>
  </si>
  <si>
    <t>0430220080</t>
  </si>
  <si>
    <t>0430280350</t>
  </si>
  <si>
    <t>04202А3723</t>
  </si>
  <si>
    <t>х</t>
  </si>
  <si>
    <r>
      <rPr>
        <u/>
        <sz val="10"/>
        <rFont val="Times New Roman"/>
        <family val="1"/>
        <charset val="204"/>
      </rPr>
      <t xml:space="preserve">Мероприятие 8                 </t>
    </r>
    <r>
      <rPr>
        <sz val="10"/>
        <rFont val="Times New Roman"/>
        <family val="1"/>
        <charset val="204"/>
      </rPr>
      <t>Капитальный ремонт, ремонт автомобильных дорог общего пользования местного значения в поселениях (Вольновского сельского поселения)</t>
    </r>
  </si>
  <si>
    <t xml:space="preserve"> в т.ч.Ремонт внутрипоселковых автодорог в с. Вольное (ул. Духова (от ул. Северная до ул. Труда), ул. Гагарина (от ул. Садовая до ул. Труда, от ул. Труда до дома № 38)) Вольновского сельского поселения Полтавского муниципального района Омской области</t>
  </si>
  <si>
    <t>в т.ч.Ремонт внутрипоселковой автодороги в с.Вольное ул.Труда  (от ул. Калинина протяженностью 152 м в направлении ул. Ленина) Вольновского сельского поселения Полтавского муниципального района Омской области</t>
  </si>
  <si>
    <r>
      <t xml:space="preserve">Мероприятие 5        </t>
    </r>
    <r>
      <rPr>
        <sz val="10"/>
        <rFont val="Times New Roman"/>
        <family val="1"/>
        <charset val="204"/>
      </rPr>
      <t>Капитальный ремонт, ремонт автомобильных дорог общего пользования местного значения в поселениях  (</t>
    </r>
    <r>
      <rPr>
        <u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Ремонт внутрипоселковой автодороги в с.Вольное ул.Труда  (от ул. Калинина протяженностью 152 м в направлении ул. Ленина) Вольновского сельского поселения Полтавского муниципального района Омской области)</t>
    </r>
  </si>
  <si>
    <t xml:space="preserve">кв.м </t>
  </si>
  <si>
    <r>
      <t>Мероприятие 2</t>
    </r>
    <r>
      <rPr>
        <sz val="10"/>
        <rFont val="Times New Roman"/>
        <family val="1"/>
        <charset val="204"/>
      </rPr>
      <t xml:space="preserve"> Уплата процентов за пользование бюджетным кредитом</t>
    </r>
  </si>
  <si>
    <r>
      <rPr>
        <u/>
        <sz val="10"/>
        <rFont val="Times New Roman"/>
        <family val="1"/>
        <charset val="204"/>
      </rPr>
      <t>Мероприятие 3</t>
    </r>
    <r>
      <rPr>
        <sz val="10"/>
        <rFont val="Times New Roman"/>
        <family val="1"/>
        <charset val="204"/>
      </rPr>
      <t xml:space="preserve"> Обеспечение выполнения функций казенных учреждений</t>
    </r>
  </si>
  <si>
    <r>
      <rPr>
        <u/>
        <sz val="10"/>
        <rFont val="Times New Roman"/>
        <family val="1"/>
        <charset val="204"/>
      </rPr>
      <t xml:space="preserve">Мероприятие 5 </t>
    </r>
    <r>
      <rPr>
        <sz val="10"/>
        <rFont val="Times New Roman"/>
        <family val="1"/>
        <charset val="204"/>
      </rPr>
      <t>Резервный фонд Администрации Вольновского сельского поселения</t>
    </r>
  </si>
  <si>
    <r>
      <t>Мероприятие 4</t>
    </r>
    <r>
      <rPr>
        <sz val="10"/>
        <rFont val="Times New Roman"/>
        <family val="1"/>
        <charset val="204"/>
      </rPr>
      <t xml:space="preserve"> Техническое диагностирование котлов, освидетельствование строительных конструкций зданий, инструментально-визуальное обследование металических дымовых.</t>
    </r>
  </si>
  <si>
    <t>0410220020</t>
  </si>
  <si>
    <r>
      <rPr>
        <u/>
        <sz val="10"/>
        <rFont val="Times New Roman"/>
        <family val="1"/>
        <charset val="204"/>
      </rPr>
      <t xml:space="preserve">Мероприятие 6 </t>
    </r>
    <r>
      <rPr>
        <sz val="10"/>
        <rFont val="Times New Roman"/>
        <family val="1"/>
        <charset val="204"/>
      </rPr>
      <t>Руководство и управление в сфере установленных функций органов местного самоуправления Вольновского сельского поселения</t>
    </r>
  </si>
  <si>
    <r>
      <rPr>
        <u/>
        <sz val="10"/>
        <rFont val="Times New Roman"/>
        <family val="1"/>
        <charset val="204"/>
      </rPr>
      <t xml:space="preserve">Мероприятие 7 </t>
    </r>
    <r>
      <rPr>
        <sz val="10"/>
        <rFont val="Times New Roman"/>
        <family val="1"/>
        <charset val="204"/>
      </rPr>
      <t>Осуществление первичного воинского учета органами местного самоуправления поселений, муниципальных и городских округов</t>
    </r>
  </si>
  <si>
    <t xml:space="preserve">0410280320
</t>
  </si>
  <si>
    <r>
      <rPr>
        <u/>
        <sz val="10"/>
        <rFont val="Times New Roman"/>
        <family val="1"/>
        <charset val="204"/>
      </rPr>
      <t>Мероприятие 8</t>
    </r>
    <r>
      <rPr>
        <sz val="10"/>
        <rFont val="Times New Roman"/>
        <family val="1"/>
        <charset val="204"/>
      </rPr>
      <t xml:space="preserve"> Иные межбюджетные трансферты из бюджета поселения бюджету муниципального района в соответствии с заключенными соглашениями на юридическое обеспечение деятельности по владению, пользованию и распоряжению имуществом, находящимся в муниципальной собственности поселения</t>
    </r>
  </si>
  <si>
    <r>
      <rPr>
        <u/>
        <sz val="10"/>
        <rFont val="Times New Roman"/>
        <family val="1"/>
        <charset val="204"/>
      </rPr>
      <t>Мероприятие 9</t>
    </r>
    <r>
      <rPr>
        <sz val="10"/>
        <rFont val="Times New Roman"/>
        <family val="1"/>
        <charset val="204"/>
      </rPr>
      <t xml:space="preserve"> Иные межбюджетные трансферты из бюджета поселения бюджету муниципального района в соответствии с заключенными соглашениями на техническое сопровождение деятельности по распоряжению имуществом, находящимся в муниципальной собственности поселения</t>
    </r>
  </si>
  <si>
    <r>
      <rPr>
        <u/>
        <sz val="10"/>
        <rFont val="Times New Roman"/>
        <family val="1"/>
        <charset val="204"/>
      </rPr>
      <t>Мероприятие 10</t>
    </r>
    <r>
      <rPr>
        <sz val="10"/>
        <rFont val="Times New Roman"/>
        <family val="1"/>
        <charset val="204"/>
      </rPr>
      <t xml:space="preserve"> Иные межбюджетные трансферты из бюджета поселения бюджету муниципального района в соответствии с заключенными соглашениями по утверждению и исполнению бюджета поселения</t>
    </r>
  </si>
  <si>
    <r>
      <rPr>
        <u/>
        <sz val="10"/>
        <rFont val="Times New Roman"/>
        <family val="1"/>
        <charset val="204"/>
      </rPr>
      <t>Мероприятие 11</t>
    </r>
    <r>
      <rPr>
        <sz val="10"/>
        <rFont val="Times New Roman"/>
        <family val="1"/>
        <charset val="204"/>
      </rPr>
      <t xml:space="preserve"> Иные межбюджетные трансферты из бюджета поселения бюджету муниципального района в соответствии с заключенными соглашениями в части осуществления внешнего муниципального финансового контрол</t>
    </r>
  </si>
  <si>
    <r>
      <rPr>
        <u/>
        <sz val="10"/>
        <rFont val="Times New Roman"/>
        <family val="1"/>
        <charset val="204"/>
      </rPr>
      <t xml:space="preserve">Мероприятие 12 </t>
    </r>
    <r>
      <rPr>
        <sz val="10"/>
        <rFont val="Times New Roman"/>
        <family val="1"/>
        <charset val="204"/>
      </rPr>
      <t>Иные межбюджетные трансферты из бюджета поселения бюджету муниципального района в соответствии с заключенными соглашениями в части осуществления внутреннего муниципального финансового контроля</t>
    </r>
  </si>
  <si>
    <r>
      <rPr>
        <u/>
        <sz val="10"/>
        <rFont val="Times New Roman"/>
        <family val="1"/>
        <charset val="204"/>
      </rPr>
      <t>Мероприятие 13</t>
    </r>
    <r>
      <rPr>
        <sz val="10"/>
        <rFont val="Times New Roman"/>
        <family val="1"/>
        <charset val="204"/>
      </rPr>
      <t xml:space="preserve"> На организацию в границах поселения водоснабжения населения, в части владения, распоряжения имуществом необходимым для осуществления данных полномочий</t>
    </r>
  </si>
  <si>
    <r>
      <rPr>
        <u/>
        <sz val="10"/>
        <rFont val="Times New Roman"/>
        <family val="1"/>
        <charset val="204"/>
      </rPr>
      <t>Мероприятие 14</t>
    </r>
    <r>
      <rPr>
        <sz val="10"/>
        <rFont val="Times New Roman"/>
        <family val="1"/>
        <charset val="204"/>
      </rPr>
      <t xml:space="preserve"> На организацию в границах поселения теплоснабжения населения, в части владения, распоряжения имуществом необходимым для осуществления данных полномочий</t>
    </r>
  </si>
  <si>
    <r>
      <rPr>
        <u/>
        <sz val="10"/>
        <rFont val="Times New Roman"/>
        <family val="1"/>
        <charset val="204"/>
      </rPr>
      <t>Мероприятие 15</t>
    </r>
    <r>
      <rPr>
        <sz val="10"/>
        <rFont val="Times New Roman"/>
        <family val="1"/>
        <charset val="204"/>
      </rPr>
      <t xml:space="preserve"> Обеспечение проживающих в поселениях малоимущих граждан жилыми помещениями</t>
    </r>
  </si>
  <si>
    <r>
      <rPr>
        <u/>
        <sz val="10"/>
        <rFont val="Times New Roman"/>
        <family val="1"/>
        <charset val="204"/>
      </rPr>
      <t>Мероприятие 16</t>
    </r>
    <r>
      <rPr>
        <sz val="10"/>
        <rFont val="Times New Roman"/>
        <family val="1"/>
        <charset val="204"/>
      </rPr>
      <t xml:space="preserve"> Хранение архивных фондов поселения</t>
    </r>
  </si>
  <si>
    <r>
      <rPr>
        <u/>
        <sz val="10"/>
        <rFont val="Times New Roman"/>
        <family val="1"/>
        <charset val="204"/>
      </rPr>
      <t xml:space="preserve">Мероприятие 17 </t>
    </r>
    <r>
      <rPr>
        <sz val="10"/>
        <rFont val="Times New Roman"/>
        <family val="1"/>
        <charset val="204"/>
      </rPr>
      <t>На утверждение генеральных планов поселений, правил землепользования и застройки, утверждение подготовленной на основе генеральных планов поселения докуметации по планировке территории, утверждение местных нормативов градостроительного проектирования поселений</t>
    </r>
  </si>
  <si>
    <r>
      <t>Мероприятие 18</t>
    </r>
    <r>
      <rPr>
        <sz val="10"/>
        <rFont val="Times New Roman"/>
        <family val="1"/>
        <charset val="204"/>
      </rPr>
      <t xml:space="preserve"> Проведение выборов</t>
    </r>
  </si>
  <si>
    <r>
      <rPr>
        <u/>
        <sz val="10"/>
        <rFont val="Times New Roman"/>
        <family val="1"/>
        <charset val="204"/>
      </rPr>
      <t>Мероприятие 19</t>
    </r>
    <r>
      <rPr>
        <sz val="10"/>
        <rFont val="Times New Roman"/>
        <family val="1"/>
        <charset val="204"/>
      </rPr>
      <t xml:space="preserve"> На организацию в границах поселения газоснабжения населения, в части владения, распоряжения имуществом необходимым для осуществления данных полномочий</t>
    </r>
  </si>
  <si>
    <r>
      <rPr>
        <u/>
        <sz val="10"/>
        <rFont val="Times New Roman"/>
        <family val="1"/>
        <charset val="204"/>
      </rPr>
      <t>Мероприятие20</t>
    </r>
    <r>
      <rPr>
        <sz val="10"/>
        <rFont val="Times New Roman"/>
        <family val="1"/>
        <charset val="204"/>
      </rPr>
      <t xml:space="preserve"> Организация в границах поселения водоснабжения населения (обеспечение населения питьевой водой)</t>
    </r>
  </si>
  <si>
    <r>
      <rPr>
        <u/>
        <sz val="10"/>
        <rFont val="Times New Roman"/>
        <family val="1"/>
        <charset val="204"/>
      </rPr>
      <t xml:space="preserve">Мероприятие 21 </t>
    </r>
    <r>
      <rPr>
        <sz val="10"/>
        <rFont val="Times New Roman"/>
        <family val="1"/>
        <charset val="204"/>
      </rPr>
      <t xml:space="preserve">Поощрение Вольновского сельского поселения Полтавского района Омской области за достигнутый уровень социально-экономического развития территорий </t>
    </r>
  </si>
  <si>
    <t>по состоянию на 31.10..2024</t>
  </si>
  <si>
    <t>Размер процента за пользование бюджетным кредитом</t>
  </si>
  <si>
    <t xml:space="preserve">До 2023 года: Количество часов работы трактора на очистке дорог, % очищенных от снега дорог  от снега, Площадь отремонтированной дороги, с 2023 года - Процент выполнения запланированных работ </t>
  </si>
  <si>
    <t>До 2023 годаКоличество приобретенных дорожных знаков, с 2023 года Количество проведенных мероприятий по безопасности дорожного движения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</si>
</sst>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7" fillId="0" borderId="0"/>
    <xf numFmtId="9" fontId="9" fillId="0" borderId="0" applyFont="0" applyFill="0" applyBorder="0" applyAlignment="0" applyProtection="0"/>
  </cellStyleXfs>
  <cellXfs count="155">
    <xf numFmtId="0" fontId="0" fillId="0" borderId="0" xfId="0"/>
    <xf numFmtId="0" fontId="4" fillId="2" borderId="2" xfId="1" applyFont="1" applyFill="1" applyBorder="1" applyAlignment="1">
      <alignment vertical="top"/>
    </xf>
    <xf numFmtId="0" fontId="4" fillId="2" borderId="2" xfId="1" applyFont="1" applyFill="1" applyBorder="1" applyAlignment="1">
      <alignment horizontal="left" vertical="center" wrapText="1"/>
    </xf>
    <xf numFmtId="0" fontId="4" fillId="2" borderId="2" xfId="1" applyFont="1" applyFill="1" applyBorder="1" applyAlignment="1">
      <alignment horizontal="left" vertical="center"/>
    </xf>
    <xf numFmtId="0" fontId="1" fillId="2" borderId="0" xfId="1" applyFill="1"/>
    <xf numFmtId="2" fontId="4" fillId="2" borderId="2" xfId="1" applyNumberFormat="1" applyFont="1" applyFill="1" applyBorder="1"/>
    <xf numFmtId="2" fontId="4" fillId="2" borderId="5" xfId="1" applyNumberFormat="1" applyFont="1" applyFill="1" applyBorder="1"/>
    <xf numFmtId="4" fontId="4" fillId="2" borderId="2" xfId="1" applyNumberFormat="1" applyFont="1" applyFill="1" applyBorder="1" applyAlignment="1">
      <alignment horizontal="right"/>
    </xf>
    <xf numFmtId="4" fontId="4" fillId="2" borderId="2" xfId="1" applyNumberFormat="1" applyFont="1" applyFill="1" applyBorder="1" applyAlignment="1">
      <alignment horizontal="right" wrapText="1"/>
    </xf>
    <xf numFmtId="4" fontId="5" fillId="2" borderId="2" xfId="1" applyNumberFormat="1" applyFont="1" applyFill="1" applyBorder="1" applyAlignment="1">
      <alignment horizontal="right"/>
    </xf>
    <xf numFmtId="4" fontId="5" fillId="2" borderId="2" xfId="1" applyNumberFormat="1" applyFont="1" applyFill="1" applyBorder="1" applyAlignment="1">
      <alignment horizontal="right" wrapText="1"/>
    </xf>
    <xf numFmtId="0" fontId="4" fillId="2" borderId="2" xfId="1" applyFont="1" applyFill="1" applyBorder="1" applyAlignment="1">
      <alignment horizontal="center" vertical="top"/>
    </xf>
    <xf numFmtId="0" fontId="4" fillId="2" borderId="3" xfId="1" applyFont="1" applyFill="1" applyBorder="1" applyAlignment="1">
      <alignment horizontal="center" vertical="top"/>
    </xf>
    <xf numFmtId="0" fontId="4" fillId="2" borderId="4" xfId="1" applyFont="1" applyFill="1" applyBorder="1" applyAlignment="1">
      <alignment horizontal="center" vertical="top"/>
    </xf>
    <xf numFmtId="0" fontId="4" fillId="2" borderId="5" xfId="1" applyFont="1" applyFill="1" applyBorder="1" applyAlignment="1">
      <alignment horizontal="center" vertical="top"/>
    </xf>
    <xf numFmtId="0" fontId="4" fillId="2" borderId="2" xfId="1" applyFont="1" applyFill="1" applyBorder="1" applyAlignment="1">
      <alignment horizontal="center"/>
    </xf>
    <xf numFmtId="49" fontId="4" fillId="2" borderId="2" xfId="1" applyNumberFormat="1" applyFont="1" applyFill="1" applyBorder="1" applyAlignment="1">
      <alignment horizontal="center" vertical="top"/>
    </xf>
    <xf numFmtId="49" fontId="4" fillId="2" borderId="2" xfId="1" applyNumberFormat="1" applyFont="1" applyFill="1" applyBorder="1" applyAlignment="1">
      <alignment vertical="top"/>
    </xf>
    <xf numFmtId="0" fontId="4" fillId="2" borderId="3" xfId="1" applyFont="1" applyFill="1" applyBorder="1" applyAlignment="1">
      <alignment horizontal="center" vertical="top"/>
    </xf>
    <xf numFmtId="0" fontId="4" fillId="2" borderId="4" xfId="1" applyFont="1" applyFill="1" applyBorder="1" applyAlignment="1">
      <alignment horizontal="center" vertical="top"/>
    </xf>
    <xf numFmtId="0" fontId="4" fillId="2" borderId="5" xfId="1" applyFont="1" applyFill="1" applyBorder="1" applyAlignment="1">
      <alignment horizontal="center" vertical="top"/>
    </xf>
    <xf numFmtId="0" fontId="4" fillId="2" borderId="2" xfId="1" applyFont="1" applyFill="1" applyBorder="1" applyAlignment="1">
      <alignment horizontal="center"/>
    </xf>
    <xf numFmtId="0" fontId="10" fillId="2" borderId="0" xfId="1" applyFont="1" applyFill="1"/>
    <xf numFmtId="0" fontId="1" fillId="2" borderId="0" xfId="1" applyFont="1" applyFill="1"/>
    <xf numFmtId="0" fontId="4" fillId="2" borderId="0" xfId="1" applyFont="1" applyFill="1" applyAlignment="1">
      <alignment horizontal="center" vertical="top" wrapText="1"/>
    </xf>
    <xf numFmtId="0" fontId="5" fillId="2" borderId="2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/>
    </xf>
    <xf numFmtId="0" fontId="1" fillId="2" borderId="2" xfId="1" applyFill="1" applyBorder="1" applyAlignment="1">
      <alignment horizontal="center" vertical="center"/>
    </xf>
    <xf numFmtId="0" fontId="4" fillId="2" borderId="2" xfId="1" applyFont="1" applyFill="1" applyBorder="1" applyAlignment="1"/>
    <xf numFmtId="0" fontId="4" fillId="2" borderId="5" xfId="1" applyFont="1" applyFill="1" applyBorder="1" applyAlignment="1">
      <alignment horizontal="left" vertical="center"/>
    </xf>
    <xf numFmtId="4" fontId="5" fillId="2" borderId="5" xfId="1" applyNumberFormat="1" applyFont="1" applyFill="1" applyBorder="1" applyAlignment="1">
      <alignment horizontal="right"/>
    </xf>
    <xf numFmtId="4" fontId="4" fillId="2" borderId="5" xfId="1" applyNumberFormat="1" applyFont="1" applyFill="1" applyBorder="1" applyAlignment="1">
      <alignment horizontal="right"/>
    </xf>
    <xf numFmtId="49" fontId="4" fillId="2" borderId="2" xfId="1" applyNumberFormat="1" applyFont="1" applyFill="1" applyBorder="1" applyAlignment="1">
      <alignment horizontal="center" vertical="top" wrapText="1"/>
    </xf>
    <xf numFmtId="0" fontId="1" fillId="2" borderId="3" xfId="1" applyFill="1" applyBorder="1" applyAlignment="1"/>
    <xf numFmtId="0" fontId="1" fillId="2" borderId="4" xfId="1" applyFill="1" applyBorder="1" applyAlignment="1"/>
    <xf numFmtId="0" fontId="1" fillId="2" borderId="5" xfId="1" applyFill="1" applyBorder="1" applyAlignment="1"/>
    <xf numFmtId="4" fontId="4" fillId="2" borderId="2" xfId="1" applyNumberFormat="1" applyFont="1" applyFill="1" applyBorder="1" applyAlignment="1" applyProtection="1">
      <alignment horizontal="right"/>
      <protection hidden="1"/>
    </xf>
    <xf numFmtId="0" fontId="4" fillId="2" borderId="2" xfId="1" applyFont="1" applyFill="1" applyBorder="1"/>
    <xf numFmtId="0" fontId="1" fillId="2" borderId="2" xfId="1" applyFill="1" applyBorder="1"/>
    <xf numFmtId="0" fontId="1" fillId="2" borderId="4" xfId="1" applyFill="1" applyBorder="1" applyAlignment="1">
      <alignment horizontal="center"/>
    </xf>
    <xf numFmtId="49" fontId="4" fillId="2" borderId="4" xfId="1" applyNumberFormat="1" applyFont="1" applyFill="1" applyBorder="1" applyAlignment="1">
      <alignment horizontal="center" vertical="top"/>
    </xf>
    <xf numFmtId="49" fontId="4" fillId="2" borderId="5" xfId="1" applyNumberFormat="1" applyFont="1" applyFill="1" applyBorder="1" applyAlignment="1">
      <alignment horizontal="center" vertical="top"/>
    </xf>
    <xf numFmtId="9" fontId="4" fillId="2" borderId="2" xfId="3" applyFont="1" applyFill="1" applyBorder="1" applyAlignment="1">
      <alignment horizontal="left" vertical="center" wrapText="1"/>
    </xf>
    <xf numFmtId="9" fontId="1" fillId="2" borderId="0" xfId="3" applyFont="1" applyFill="1"/>
    <xf numFmtId="0" fontId="4" fillId="2" borderId="4" xfId="1" applyFont="1" applyFill="1" applyBorder="1" applyAlignment="1">
      <alignment horizontal="left" vertical="top" wrapText="1"/>
    </xf>
    <xf numFmtId="0" fontId="4" fillId="2" borderId="5" xfId="1" applyFont="1" applyFill="1" applyBorder="1" applyAlignment="1">
      <alignment horizontal="left" vertical="top" wrapText="1"/>
    </xf>
    <xf numFmtId="2" fontId="5" fillId="2" borderId="5" xfId="1" applyNumberFormat="1" applyFont="1" applyFill="1" applyBorder="1" applyAlignment="1">
      <alignment horizontal="right"/>
    </xf>
    <xf numFmtId="0" fontId="1" fillId="2" borderId="0" xfId="1" applyFont="1" applyFill="1" applyAlignment="1">
      <alignment horizontal="center" vertical="top"/>
    </xf>
    <xf numFmtId="0" fontId="1" fillId="2" borderId="0" xfId="1" applyFill="1" applyAlignment="1">
      <alignment horizontal="center" vertical="top"/>
    </xf>
    <xf numFmtId="0" fontId="4" fillId="2" borderId="2" xfId="1" applyFont="1" applyFill="1" applyBorder="1" applyAlignment="1">
      <alignment horizontal="center" vertical="center"/>
    </xf>
    <xf numFmtId="0" fontId="1" fillId="2" borderId="4" xfId="1" applyFill="1" applyBorder="1" applyAlignment="1">
      <alignment horizontal="center"/>
    </xf>
    <xf numFmtId="0" fontId="4" fillId="2" borderId="0" xfId="1" applyFont="1" applyFill="1" applyAlignment="1">
      <alignment wrapText="1"/>
    </xf>
    <xf numFmtId="2" fontId="4" fillId="2" borderId="4" xfId="1" applyNumberFormat="1" applyFont="1" applyFill="1" applyBorder="1"/>
    <xf numFmtId="49" fontId="4" fillId="2" borderId="3" xfId="1" applyNumberFormat="1" applyFont="1" applyFill="1" applyBorder="1" applyAlignment="1">
      <alignment horizontal="center" vertical="top"/>
    </xf>
    <xf numFmtId="0" fontId="4" fillId="2" borderId="2" xfId="1" applyFont="1" applyFill="1" applyBorder="1" applyAlignment="1">
      <alignment horizontal="center"/>
    </xf>
    <xf numFmtId="0" fontId="4" fillId="2" borderId="4" xfId="1" applyFont="1" applyFill="1" applyBorder="1" applyAlignment="1">
      <alignment horizontal="center" vertical="top"/>
    </xf>
    <xf numFmtId="0" fontId="4" fillId="2" borderId="4" xfId="1" applyFont="1" applyFill="1" applyBorder="1" applyAlignment="1">
      <alignment horizontal="left" vertical="top" wrapText="1"/>
    </xf>
    <xf numFmtId="0" fontId="4" fillId="2" borderId="5" xfId="1" applyFont="1" applyFill="1" applyBorder="1" applyAlignment="1">
      <alignment horizontal="left" vertical="top" wrapText="1"/>
    </xf>
    <xf numFmtId="0" fontId="4" fillId="2" borderId="3" xfId="1" applyFont="1" applyFill="1" applyBorder="1" applyAlignment="1">
      <alignment horizontal="center" vertical="top"/>
    </xf>
    <xf numFmtId="0" fontId="4" fillId="2" borderId="4" xfId="1" applyFont="1" applyFill="1" applyBorder="1" applyAlignment="1">
      <alignment horizontal="center" vertical="top"/>
    </xf>
    <xf numFmtId="0" fontId="4" fillId="2" borderId="7" xfId="1" applyFont="1" applyFill="1" applyBorder="1" applyAlignment="1">
      <alignment horizontal="center"/>
    </xf>
    <xf numFmtId="0" fontId="4" fillId="2" borderId="2" xfId="1" applyFont="1" applyFill="1" applyBorder="1" applyAlignment="1">
      <alignment horizontal="center"/>
    </xf>
    <xf numFmtId="0" fontId="4" fillId="2" borderId="4" xfId="1" applyFont="1" applyFill="1" applyBorder="1" applyAlignment="1">
      <alignment horizontal="center" vertical="top" wrapText="1"/>
    </xf>
    <xf numFmtId="0" fontId="4" fillId="2" borderId="3" xfId="1" applyFont="1" applyFill="1" applyBorder="1" applyAlignment="1">
      <alignment horizontal="center" vertical="top"/>
    </xf>
    <xf numFmtId="0" fontId="4" fillId="2" borderId="4" xfId="1" applyFont="1" applyFill="1" applyBorder="1" applyAlignment="1">
      <alignment horizontal="center" vertical="top"/>
    </xf>
    <xf numFmtId="0" fontId="4" fillId="2" borderId="5" xfId="1" applyFont="1" applyFill="1" applyBorder="1" applyAlignment="1">
      <alignment horizontal="center" vertical="top"/>
    </xf>
    <xf numFmtId="0" fontId="1" fillId="2" borderId="4" xfId="1" applyFont="1" applyFill="1" applyBorder="1" applyAlignment="1">
      <alignment horizontal="center"/>
    </xf>
    <xf numFmtId="0" fontId="4" fillId="2" borderId="2" xfId="1" applyFont="1" applyFill="1" applyBorder="1" applyAlignment="1">
      <alignment horizontal="center" vertical="center"/>
    </xf>
    <xf numFmtId="0" fontId="4" fillId="2" borderId="3" xfId="1" applyFont="1" applyFill="1" applyBorder="1" applyAlignment="1">
      <alignment horizontal="left" vertical="top" wrapText="1"/>
    </xf>
    <xf numFmtId="0" fontId="4" fillId="2" borderId="4" xfId="1" applyFont="1" applyFill="1" applyBorder="1" applyAlignment="1">
      <alignment horizontal="left" vertical="top" wrapText="1"/>
    </xf>
    <xf numFmtId="0" fontId="4" fillId="3" borderId="0" xfId="1" applyFont="1" applyFill="1" applyAlignment="1">
      <alignment wrapText="1"/>
    </xf>
    <xf numFmtId="0" fontId="4" fillId="3" borderId="2" xfId="1" applyFont="1" applyFill="1" applyBorder="1" applyAlignment="1">
      <alignment horizontal="center" vertical="center"/>
    </xf>
    <xf numFmtId="4" fontId="4" fillId="3" borderId="5" xfId="1" applyNumberFormat="1" applyFont="1" applyFill="1" applyBorder="1" applyAlignment="1">
      <alignment horizontal="right"/>
    </xf>
    <xf numFmtId="4" fontId="4" fillId="3" borderId="2" xfId="1" applyNumberFormat="1" applyFont="1" applyFill="1" applyBorder="1" applyAlignment="1">
      <alignment horizontal="right" wrapText="1"/>
    </xf>
    <xf numFmtId="4" fontId="4" fillId="3" borderId="2" xfId="1" applyNumberFormat="1" applyFont="1" applyFill="1" applyBorder="1" applyAlignment="1">
      <alignment horizontal="right"/>
    </xf>
    <xf numFmtId="4" fontId="5" fillId="3" borderId="2" xfId="1" applyNumberFormat="1" applyFont="1" applyFill="1" applyBorder="1" applyAlignment="1">
      <alignment horizontal="right"/>
    </xf>
    <xf numFmtId="4" fontId="5" fillId="3" borderId="2" xfId="1" applyNumberFormat="1" applyFont="1" applyFill="1" applyBorder="1" applyAlignment="1">
      <alignment horizontal="right" wrapText="1"/>
    </xf>
    <xf numFmtId="2" fontId="4" fillId="3" borderId="5" xfId="1" applyNumberFormat="1" applyFont="1" applyFill="1" applyBorder="1"/>
    <xf numFmtId="2" fontId="4" fillId="3" borderId="2" xfId="1" applyNumberFormat="1" applyFont="1" applyFill="1" applyBorder="1"/>
    <xf numFmtId="0" fontId="1" fillId="3" borderId="0" xfId="1" applyFont="1" applyFill="1"/>
    <xf numFmtId="0" fontId="2" fillId="2" borderId="1" xfId="1" applyFont="1" applyFill="1" applyBorder="1" applyAlignment="1">
      <alignment horizontal="right"/>
    </xf>
    <xf numFmtId="0" fontId="1" fillId="2" borderId="3" xfId="1" applyFill="1" applyBorder="1" applyAlignment="1">
      <alignment horizontal="center"/>
    </xf>
    <xf numFmtId="0" fontId="1" fillId="2" borderId="4" xfId="1" applyFill="1" applyBorder="1" applyAlignment="1">
      <alignment horizontal="center"/>
    </xf>
    <xf numFmtId="0" fontId="1" fillId="2" borderId="5" xfId="1" applyFill="1" applyBorder="1" applyAlignment="1">
      <alignment horizontal="center"/>
    </xf>
    <xf numFmtId="0" fontId="4" fillId="2" borderId="3" xfId="1" applyFont="1" applyFill="1" applyBorder="1" applyAlignment="1">
      <alignment horizontal="center" vertical="top" wrapText="1"/>
    </xf>
    <xf numFmtId="0" fontId="4" fillId="2" borderId="4" xfId="1" applyFont="1" applyFill="1" applyBorder="1" applyAlignment="1">
      <alignment horizontal="center" vertical="top" wrapText="1"/>
    </xf>
    <xf numFmtId="0" fontId="4" fillId="2" borderId="5" xfId="1" applyFont="1" applyFill="1" applyBorder="1" applyAlignment="1">
      <alignment horizontal="center" vertical="top" wrapText="1"/>
    </xf>
    <xf numFmtId="0" fontId="4" fillId="2" borderId="3" xfId="1" applyFont="1" applyFill="1" applyBorder="1" applyAlignment="1">
      <alignment horizontal="center" vertical="top"/>
    </xf>
    <xf numFmtId="0" fontId="4" fillId="2" borderId="4" xfId="1" applyFont="1" applyFill="1" applyBorder="1" applyAlignment="1">
      <alignment horizontal="center" vertical="top"/>
    </xf>
    <xf numFmtId="0" fontId="4" fillId="2" borderId="5" xfId="1" applyFont="1" applyFill="1" applyBorder="1" applyAlignment="1">
      <alignment horizontal="center" vertical="top"/>
    </xf>
    <xf numFmtId="0" fontId="4" fillId="2" borderId="2" xfId="1" applyFont="1" applyFill="1" applyBorder="1" applyAlignment="1">
      <alignment horizontal="center" vertical="top"/>
    </xf>
    <xf numFmtId="0" fontId="4" fillId="2" borderId="3" xfId="1" applyFont="1" applyFill="1" applyBorder="1" applyAlignment="1">
      <alignment horizontal="left" vertical="top" wrapText="1"/>
    </xf>
    <xf numFmtId="0" fontId="4" fillId="2" borderId="4" xfId="1" applyFont="1" applyFill="1" applyBorder="1" applyAlignment="1">
      <alignment horizontal="left" vertical="top" wrapText="1"/>
    </xf>
    <xf numFmtId="0" fontId="4" fillId="2" borderId="5" xfId="1" applyFont="1" applyFill="1" applyBorder="1" applyAlignment="1">
      <alignment horizontal="left" vertical="top" wrapText="1"/>
    </xf>
    <xf numFmtId="49" fontId="4" fillId="2" borderId="2" xfId="1" applyNumberFormat="1" applyFont="1" applyFill="1" applyBorder="1" applyAlignment="1">
      <alignment horizontal="center" vertical="top" wrapText="1"/>
    </xf>
    <xf numFmtId="49" fontId="4" fillId="2" borderId="2" xfId="1" applyNumberFormat="1" applyFont="1" applyFill="1" applyBorder="1" applyAlignment="1">
      <alignment horizontal="center" vertical="top"/>
    </xf>
    <xf numFmtId="0" fontId="4" fillId="2" borderId="2" xfId="1" applyFont="1" applyFill="1" applyBorder="1" applyAlignment="1">
      <alignment horizontal="left" vertical="top" wrapText="1"/>
    </xf>
    <xf numFmtId="0" fontId="6" fillId="2" borderId="2" xfId="1" applyFont="1" applyFill="1" applyBorder="1" applyAlignment="1">
      <alignment horizontal="left" vertical="top" wrapText="1"/>
    </xf>
    <xf numFmtId="49" fontId="4" fillId="2" borderId="2" xfId="1" applyNumberFormat="1" applyFont="1" applyFill="1" applyBorder="1" applyAlignment="1">
      <alignment vertical="top"/>
    </xf>
    <xf numFmtId="0" fontId="4" fillId="2" borderId="2" xfId="1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/>
    </xf>
    <xf numFmtId="0" fontId="1" fillId="2" borderId="3" xfId="1" applyFont="1" applyFill="1" applyBorder="1" applyAlignment="1">
      <alignment horizontal="center"/>
    </xf>
    <xf numFmtId="0" fontId="1" fillId="2" borderId="4" xfId="1" applyFont="1" applyFill="1" applyBorder="1" applyAlignment="1">
      <alignment horizontal="center"/>
    </xf>
    <xf numFmtId="0" fontId="1" fillId="2" borderId="5" xfId="1" applyFont="1" applyFill="1" applyBorder="1" applyAlignment="1">
      <alignment horizontal="center"/>
    </xf>
    <xf numFmtId="49" fontId="4" fillId="2" borderId="3" xfId="1" applyNumberFormat="1" applyFont="1" applyFill="1" applyBorder="1" applyAlignment="1">
      <alignment horizontal="center" vertical="top"/>
    </xf>
    <xf numFmtId="49" fontId="4" fillId="2" borderId="4" xfId="1" applyNumberFormat="1" applyFont="1" applyFill="1" applyBorder="1" applyAlignment="1">
      <alignment horizontal="center" vertical="top"/>
    </xf>
    <xf numFmtId="49" fontId="4" fillId="2" borderId="5" xfId="1" applyNumberFormat="1" applyFont="1" applyFill="1" applyBorder="1" applyAlignment="1">
      <alignment horizontal="center" vertical="top"/>
    </xf>
    <xf numFmtId="0" fontId="4" fillId="2" borderId="9" xfId="1" applyFont="1" applyFill="1" applyBorder="1" applyAlignment="1">
      <alignment horizontal="center" vertical="top"/>
    </xf>
    <xf numFmtId="0" fontId="4" fillId="2" borderId="2" xfId="1" applyFont="1" applyFill="1" applyBorder="1" applyAlignment="1">
      <alignment horizontal="center"/>
    </xf>
    <xf numFmtId="0" fontId="4" fillId="2" borderId="3" xfId="1" applyFont="1" applyFill="1" applyBorder="1" applyAlignment="1">
      <alignment horizontal="center"/>
    </xf>
    <xf numFmtId="0" fontId="4" fillId="2" borderId="4" xfId="1" applyFont="1" applyFill="1" applyBorder="1" applyAlignment="1">
      <alignment horizontal="center"/>
    </xf>
    <xf numFmtId="0" fontId="4" fillId="2" borderId="5" xfId="1" applyFont="1" applyFill="1" applyBorder="1" applyAlignment="1">
      <alignment horizontal="center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top"/>
    </xf>
    <xf numFmtId="0" fontId="5" fillId="2" borderId="2" xfId="1" applyFont="1" applyFill="1" applyBorder="1" applyAlignment="1">
      <alignment horizontal="left" wrapText="1"/>
    </xf>
    <xf numFmtId="0" fontId="4" fillId="2" borderId="2" xfId="1" applyFont="1" applyFill="1" applyBorder="1" applyAlignment="1">
      <alignment horizontal="left" wrapText="1"/>
    </xf>
    <xf numFmtId="0" fontId="4" fillId="2" borderId="7" xfId="1" applyFont="1" applyFill="1" applyBorder="1" applyAlignment="1">
      <alignment horizontal="center" vertical="center"/>
    </xf>
    <xf numFmtId="0" fontId="4" fillId="2" borderId="8" xfId="1" applyFont="1" applyFill="1" applyBorder="1" applyAlignment="1">
      <alignment horizontal="center" vertical="center"/>
    </xf>
    <xf numFmtId="0" fontId="4" fillId="2" borderId="9" xfId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horizontal="left" vertical="top" wrapText="1"/>
    </xf>
    <xf numFmtId="0" fontId="6" fillId="2" borderId="5" xfId="1" applyFont="1" applyFill="1" applyBorder="1" applyAlignment="1">
      <alignment horizontal="left" vertical="top" wrapText="1"/>
    </xf>
    <xf numFmtId="0" fontId="1" fillId="2" borderId="2" xfId="1" applyFont="1" applyFill="1" applyBorder="1"/>
    <xf numFmtId="0" fontId="4" fillId="2" borderId="2" xfId="1" applyNumberFormat="1" applyFont="1" applyFill="1" applyBorder="1" applyAlignment="1">
      <alignment horizontal="center" vertical="top" wrapText="1"/>
    </xf>
    <xf numFmtId="0" fontId="4" fillId="2" borderId="2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textRotation="90" wrapText="1"/>
    </xf>
    <xf numFmtId="0" fontId="6" fillId="2" borderId="2" xfId="1" applyFont="1" applyFill="1" applyBorder="1" applyAlignment="1">
      <alignment horizontal="center" vertical="top" wrapText="1"/>
    </xf>
    <xf numFmtId="0" fontId="6" fillId="2" borderId="2" xfId="1" applyFont="1" applyFill="1" applyBorder="1" applyAlignment="1">
      <alignment horizontal="left" wrapText="1"/>
    </xf>
    <xf numFmtId="0" fontId="4" fillId="2" borderId="2" xfId="1" applyFont="1" applyFill="1" applyBorder="1" applyAlignment="1">
      <alignment horizontal="center" vertical="center"/>
    </xf>
    <xf numFmtId="0" fontId="4" fillId="2" borderId="7" xfId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wrapText="1"/>
    </xf>
    <xf numFmtId="0" fontId="4" fillId="2" borderId="9" xfId="1" applyFont="1" applyFill="1" applyBorder="1" applyAlignment="1">
      <alignment horizontal="center" vertical="center" wrapText="1"/>
    </xf>
    <xf numFmtId="0" fontId="2" fillId="2" borderId="0" xfId="1" applyFont="1" applyFill="1" applyAlignment="1">
      <alignment horizontal="center"/>
    </xf>
    <xf numFmtId="0" fontId="3" fillId="2" borderId="0" xfId="1" applyFont="1" applyFill="1" applyBorder="1" applyAlignment="1">
      <alignment horizontal="center" wrapText="1"/>
    </xf>
    <xf numFmtId="0" fontId="4" fillId="2" borderId="10" xfId="1" applyFont="1" applyFill="1" applyBorder="1" applyAlignment="1">
      <alignment horizontal="center" vertical="top" wrapText="1"/>
    </xf>
    <xf numFmtId="0" fontId="4" fillId="2" borderId="11" xfId="1" applyFont="1" applyFill="1" applyBorder="1" applyAlignment="1">
      <alignment horizontal="center" vertical="top" wrapText="1"/>
    </xf>
    <xf numFmtId="0" fontId="4" fillId="2" borderId="12" xfId="1" applyFont="1" applyFill="1" applyBorder="1" applyAlignment="1">
      <alignment horizontal="center" vertical="top" wrapText="1"/>
    </xf>
    <xf numFmtId="0" fontId="4" fillId="2" borderId="6" xfId="1" applyFont="1" applyFill="1" applyBorder="1" applyAlignment="1">
      <alignment horizontal="center" vertical="top" wrapText="1"/>
    </xf>
    <xf numFmtId="0" fontId="4" fillId="2" borderId="0" xfId="1" applyFont="1" applyFill="1" applyBorder="1" applyAlignment="1">
      <alignment horizontal="center" vertical="top" wrapText="1"/>
    </xf>
    <xf numFmtId="0" fontId="4" fillId="2" borderId="13" xfId="1" applyFont="1" applyFill="1" applyBorder="1" applyAlignment="1">
      <alignment horizontal="center" vertical="top" wrapText="1"/>
    </xf>
    <xf numFmtId="0" fontId="4" fillId="2" borderId="14" xfId="1" applyFont="1" applyFill="1" applyBorder="1" applyAlignment="1">
      <alignment horizontal="center" vertical="top" wrapText="1"/>
    </xf>
    <xf numFmtId="0" fontId="4" fillId="2" borderId="1" xfId="1" applyFont="1" applyFill="1" applyBorder="1" applyAlignment="1">
      <alignment horizontal="center" vertical="top" wrapText="1"/>
    </xf>
    <xf numFmtId="0" fontId="4" fillId="2" borderId="15" xfId="1" applyFont="1" applyFill="1" applyBorder="1" applyAlignment="1">
      <alignment horizontal="center" vertical="top" wrapText="1"/>
    </xf>
    <xf numFmtId="0" fontId="0" fillId="0" borderId="4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4" fillId="2" borderId="0" xfId="1" applyFont="1" applyFill="1" applyAlignment="1">
      <alignment horizontal="right" wrapText="1"/>
    </xf>
    <xf numFmtId="0" fontId="1" fillId="2" borderId="2" xfId="1" applyFont="1" applyFill="1" applyBorder="1" applyAlignment="1">
      <alignment horizontal="center" vertical="center"/>
    </xf>
    <xf numFmtId="0" fontId="4" fillId="2" borderId="0" xfId="1" applyFont="1" applyFill="1"/>
  </cellXfs>
  <cellStyles count="4">
    <cellStyle name="Normal" xfId="2"/>
    <cellStyle name="Обычный" xfId="0" builtinId="0"/>
    <cellStyle name="Обычный 2" xfId="1"/>
    <cellStyle name="Процентный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254"/>
  <sheetViews>
    <sheetView tabSelected="1" topLeftCell="B217" zoomScale="55" zoomScaleNormal="55" workbookViewId="0">
      <selection activeCell="Q224" sqref="Q224:Q226"/>
    </sheetView>
  </sheetViews>
  <sheetFormatPr defaultRowHeight="13.2"/>
  <cols>
    <col min="1" max="1" width="5.33203125" style="4" customWidth="1"/>
    <col min="2" max="2" width="26.109375" style="4" customWidth="1"/>
    <col min="3" max="3" width="5.33203125" style="4" customWidth="1"/>
    <col min="4" max="4" width="12.33203125" style="4" customWidth="1"/>
    <col min="5" max="5" width="28.109375" style="4" customWidth="1"/>
    <col min="6" max="6" width="14" style="22" customWidth="1"/>
    <col min="7" max="7" width="15.109375" style="4" customWidth="1"/>
    <col min="8" max="8" width="14.44140625" style="4" customWidth="1"/>
    <col min="9" max="9" width="14.33203125" style="4" customWidth="1"/>
    <col min="10" max="10" width="12.6640625" style="23" customWidth="1"/>
    <col min="11" max="11" width="14.6640625" style="4" customWidth="1"/>
    <col min="12" max="12" width="13.109375" style="81" customWidth="1"/>
    <col min="13" max="13" width="12.33203125" style="4" customWidth="1"/>
    <col min="14" max="14" width="11.5546875" style="4" customWidth="1"/>
    <col min="15" max="15" width="14.6640625" style="49" customWidth="1"/>
    <col min="16" max="16" width="12.88671875" style="50" customWidth="1"/>
    <col min="17" max="17" width="8.88671875" style="4" customWidth="1"/>
    <col min="18" max="18" width="8" style="4" customWidth="1"/>
    <col min="19" max="20" width="8.44140625" style="4" customWidth="1"/>
    <col min="21" max="21" width="8.5546875" style="23" customWidth="1"/>
    <col min="22" max="22" width="8.44140625" style="4" customWidth="1"/>
    <col min="23" max="23" width="9.33203125" style="23" customWidth="1"/>
    <col min="24" max="24" width="8.33203125" style="4" customWidth="1"/>
    <col min="25" max="262" width="9.109375" style="4"/>
    <col min="263" max="263" width="5.33203125" style="4" customWidth="1"/>
    <col min="264" max="264" width="26.109375" style="4" customWidth="1"/>
    <col min="265" max="266" width="9.109375" style="4"/>
    <col min="267" max="267" width="32.6640625" style="4" customWidth="1"/>
    <col min="268" max="268" width="9.109375" style="4" customWidth="1"/>
    <col min="269" max="269" width="9" style="4" customWidth="1"/>
    <col min="270" max="270" width="14.6640625" style="4" customWidth="1"/>
    <col min="271" max="271" width="10.88671875" style="4" customWidth="1"/>
    <col min="272" max="518" width="9.109375" style="4"/>
    <col min="519" max="519" width="5.33203125" style="4" customWidth="1"/>
    <col min="520" max="520" width="26.109375" style="4" customWidth="1"/>
    <col min="521" max="522" width="9.109375" style="4"/>
    <col min="523" max="523" width="32.6640625" style="4" customWidth="1"/>
    <col min="524" max="524" width="9.109375" style="4" customWidth="1"/>
    <col min="525" max="525" width="9" style="4" customWidth="1"/>
    <col min="526" max="526" width="14.6640625" style="4" customWidth="1"/>
    <col min="527" max="527" width="10.88671875" style="4" customWidth="1"/>
    <col min="528" max="774" width="9.109375" style="4"/>
    <col min="775" max="775" width="5.33203125" style="4" customWidth="1"/>
    <col min="776" max="776" width="26.109375" style="4" customWidth="1"/>
    <col min="777" max="778" width="9.109375" style="4"/>
    <col min="779" max="779" width="32.6640625" style="4" customWidth="1"/>
    <col min="780" max="780" width="9.109375" style="4" customWidth="1"/>
    <col min="781" max="781" width="9" style="4" customWidth="1"/>
    <col min="782" max="782" width="14.6640625" style="4" customWidth="1"/>
    <col min="783" max="783" width="10.88671875" style="4" customWidth="1"/>
    <col min="784" max="1030" width="9.109375" style="4"/>
    <col min="1031" max="1031" width="5.33203125" style="4" customWidth="1"/>
    <col min="1032" max="1032" width="26.109375" style="4" customWidth="1"/>
    <col min="1033" max="1034" width="9.109375" style="4"/>
    <col min="1035" max="1035" width="32.6640625" style="4" customWidth="1"/>
    <col min="1036" max="1036" width="9.109375" style="4" customWidth="1"/>
    <col min="1037" max="1037" width="9" style="4" customWidth="1"/>
    <col min="1038" max="1038" width="14.6640625" style="4" customWidth="1"/>
    <col min="1039" max="1039" width="10.88671875" style="4" customWidth="1"/>
    <col min="1040" max="1286" width="9.109375" style="4"/>
    <col min="1287" max="1287" width="5.33203125" style="4" customWidth="1"/>
    <col min="1288" max="1288" width="26.109375" style="4" customWidth="1"/>
    <col min="1289" max="1290" width="9.109375" style="4"/>
    <col min="1291" max="1291" width="32.6640625" style="4" customWidth="1"/>
    <col min="1292" max="1292" width="9.109375" style="4" customWidth="1"/>
    <col min="1293" max="1293" width="9" style="4" customWidth="1"/>
    <col min="1294" max="1294" width="14.6640625" style="4" customWidth="1"/>
    <col min="1295" max="1295" width="10.88671875" style="4" customWidth="1"/>
    <col min="1296" max="1542" width="9.109375" style="4"/>
    <col min="1543" max="1543" width="5.33203125" style="4" customWidth="1"/>
    <col min="1544" max="1544" width="26.109375" style="4" customWidth="1"/>
    <col min="1545" max="1546" width="9.109375" style="4"/>
    <col min="1547" max="1547" width="32.6640625" style="4" customWidth="1"/>
    <col min="1548" max="1548" width="9.109375" style="4" customWidth="1"/>
    <col min="1549" max="1549" width="9" style="4" customWidth="1"/>
    <col min="1550" max="1550" width="14.6640625" style="4" customWidth="1"/>
    <col min="1551" max="1551" width="10.88671875" style="4" customWidth="1"/>
    <col min="1552" max="1798" width="9.109375" style="4"/>
    <col min="1799" max="1799" width="5.33203125" style="4" customWidth="1"/>
    <col min="1800" max="1800" width="26.109375" style="4" customWidth="1"/>
    <col min="1801" max="1802" width="9.109375" style="4"/>
    <col min="1803" max="1803" width="32.6640625" style="4" customWidth="1"/>
    <col min="1804" max="1804" width="9.109375" style="4" customWidth="1"/>
    <col min="1805" max="1805" width="9" style="4" customWidth="1"/>
    <col min="1806" max="1806" width="14.6640625" style="4" customWidth="1"/>
    <col min="1807" max="1807" width="10.88671875" style="4" customWidth="1"/>
    <col min="1808" max="2054" width="9.109375" style="4"/>
    <col min="2055" max="2055" width="5.33203125" style="4" customWidth="1"/>
    <col min="2056" max="2056" width="26.109375" style="4" customWidth="1"/>
    <col min="2057" max="2058" width="9.109375" style="4"/>
    <col min="2059" max="2059" width="32.6640625" style="4" customWidth="1"/>
    <col min="2060" max="2060" width="9.109375" style="4" customWidth="1"/>
    <col min="2061" max="2061" width="9" style="4" customWidth="1"/>
    <col min="2062" max="2062" width="14.6640625" style="4" customWidth="1"/>
    <col min="2063" max="2063" width="10.88671875" style="4" customWidth="1"/>
    <col min="2064" max="2310" width="9.109375" style="4"/>
    <col min="2311" max="2311" width="5.33203125" style="4" customWidth="1"/>
    <col min="2312" max="2312" width="26.109375" style="4" customWidth="1"/>
    <col min="2313" max="2314" width="9.109375" style="4"/>
    <col min="2315" max="2315" width="32.6640625" style="4" customWidth="1"/>
    <col min="2316" max="2316" width="9.109375" style="4" customWidth="1"/>
    <col min="2317" max="2317" width="9" style="4" customWidth="1"/>
    <col min="2318" max="2318" width="14.6640625" style="4" customWidth="1"/>
    <col min="2319" max="2319" width="10.88671875" style="4" customWidth="1"/>
    <col min="2320" max="2566" width="9.109375" style="4"/>
    <col min="2567" max="2567" width="5.33203125" style="4" customWidth="1"/>
    <col min="2568" max="2568" width="26.109375" style="4" customWidth="1"/>
    <col min="2569" max="2570" width="9.109375" style="4"/>
    <col min="2571" max="2571" width="32.6640625" style="4" customWidth="1"/>
    <col min="2572" max="2572" width="9.109375" style="4" customWidth="1"/>
    <col min="2573" max="2573" width="9" style="4" customWidth="1"/>
    <col min="2574" max="2574" width="14.6640625" style="4" customWidth="1"/>
    <col min="2575" max="2575" width="10.88671875" style="4" customWidth="1"/>
    <col min="2576" max="2822" width="9.109375" style="4"/>
    <col min="2823" max="2823" width="5.33203125" style="4" customWidth="1"/>
    <col min="2824" max="2824" width="26.109375" style="4" customWidth="1"/>
    <col min="2825" max="2826" width="9.109375" style="4"/>
    <col min="2827" max="2827" width="32.6640625" style="4" customWidth="1"/>
    <col min="2828" max="2828" width="9.109375" style="4" customWidth="1"/>
    <col min="2829" max="2829" width="9" style="4" customWidth="1"/>
    <col min="2830" max="2830" width="14.6640625" style="4" customWidth="1"/>
    <col min="2831" max="2831" width="10.88671875" style="4" customWidth="1"/>
    <col min="2832" max="3078" width="9.109375" style="4"/>
    <col min="3079" max="3079" width="5.33203125" style="4" customWidth="1"/>
    <col min="3080" max="3080" width="26.109375" style="4" customWidth="1"/>
    <col min="3081" max="3082" width="9.109375" style="4"/>
    <col min="3083" max="3083" width="32.6640625" style="4" customWidth="1"/>
    <col min="3084" max="3084" width="9.109375" style="4" customWidth="1"/>
    <col min="3085" max="3085" width="9" style="4" customWidth="1"/>
    <col min="3086" max="3086" width="14.6640625" style="4" customWidth="1"/>
    <col min="3087" max="3087" width="10.88671875" style="4" customWidth="1"/>
    <col min="3088" max="3334" width="9.109375" style="4"/>
    <col min="3335" max="3335" width="5.33203125" style="4" customWidth="1"/>
    <col min="3336" max="3336" width="26.109375" style="4" customWidth="1"/>
    <col min="3337" max="3338" width="9.109375" style="4"/>
    <col min="3339" max="3339" width="32.6640625" style="4" customWidth="1"/>
    <col min="3340" max="3340" width="9.109375" style="4" customWidth="1"/>
    <col min="3341" max="3341" width="9" style="4" customWidth="1"/>
    <col min="3342" max="3342" width="14.6640625" style="4" customWidth="1"/>
    <col min="3343" max="3343" width="10.88671875" style="4" customWidth="1"/>
    <col min="3344" max="3590" width="9.109375" style="4"/>
    <col min="3591" max="3591" width="5.33203125" style="4" customWidth="1"/>
    <col min="3592" max="3592" width="26.109375" style="4" customWidth="1"/>
    <col min="3593" max="3594" width="9.109375" style="4"/>
    <col min="3595" max="3595" width="32.6640625" style="4" customWidth="1"/>
    <col min="3596" max="3596" width="9.109375" style="4" customWidth="1"/>
    <col min="3597" max="3597" width="9" style="4" customWidth="1"/>
    <col min="3598" max="3598" width="14.6640625" style="4" customWidth="1"/>
    <col min="3599" max="3599" width="10.88671875" style="4" customWidth="1"/>
    <col min="3600" max="3846" width="9.109375" style="4"/>
    <col min="3847" max="3847" width="5.33203125" style="4" customWidth="1"/>
    <col min="3848" max="3848" width="26.109375" style="4" customWidth="1"/>
    <col min="3849" max="3850" width="9.109375" style="4"/>
    <col min="3851" max="3851" width="32.6640625" style="4" customWidth="1"/>
    <col min="3852" max="3852" width="9.109375" style="4" customWidth="1"/>
    <col min="3853" max="3853" width="9" style="4" customWidth="1"/>
    <col min="3854" max="3854" width="14.6640625" style="4" customWidth="1"/>
    <col min="3855" max="3855" width="10.88671875" style="4" customWidth="1"/>
    <col min="3856" max="4102" width="9.109375" style="4"/>
    <col min="4103" max="4103" width="5.33203125" style="4" customWidth="1"/>
    <col min="4104" max="4104" width="26.109375" style="4" customWidth="1"/>
    <col min="4105" max="4106" width="9.109375" style="4"/>
    <col min="4107" max="4107" width="32.6640625" style="4" customWidth="1"/>
    <col min="4108" max="4108" width="9.109375" style="4" customWidth="1"/>
    <col min="4109" max="4109" width="9" style="4" customWidth="1"/>
    <col min="4110" max="4110" width="14.6640625" style="4" customWidth="1"/>
    <col min="4111" max="4111" width="10.88671875" style="4" customWidth="1"/>
    <col min="4112" max="4358" width="9.109375" style="4"/>
    <col min="4359" max="4359" width="5.33203125" style="4" customWidth="1"/>
    <col min="4360" max="4360" width="26.109375" style="4" customWidth="1"/>
    <col min="4361" max="4362" width="9.109375" style="4"/>
    <col min="4363" max="4363" width="32.6640625" style="4" customWidth="1"/>
    <col min="4364" max="4364" width="9.109375" style="4" customWidth="1"/>
    <col min="4365" max="4365" width="9" style="4" customWidth="1"/>
    <col min="4366" max="4366" width="14.6640625" style="4" customWidth="1"/>
    <col min="4367" max="4367" width="10.88671875" style="4" customWidth="1"/>
    <col min="4368" max="4614" width="9.109375" style="4"/>
    <col min="4615" max="4615" width="5.33203125" style="4" customWidth="1"/>
    <col min="4616" max="4616" width="26.109375" style="4" customWidth="1"/>
    <col min="4617" max="4618" width="9.109375" style="4"/>
    <col min="4619" max="4619" width="32.6640625" style="4" customWidth="1"/>
    <col min="4620" max="4620" width="9.109375" style="4" customWidth="1"/>
    <col min="4621" max="4621" width="9" style="4" customWidth="1"/>
    <col min="4622" max="4622" width="14.6640625" style="4" customWidth="1"/>
    <col min="4623" max="4623" width="10.88671875" style="4" customWidth="1"/>
    <col min="4624" max="4870" width="9.109375" style="4"/>
    <col min="4871" max="4871" width="5.33203125" style="4" customWidth="1"/>
    <col min="4872" max="4872" width="26.109375" style="4" customWidth="1"/>
    <col min="4873" max="4874" width="9.109375" style="4"/>
    <col min="4875" max="4875" width="32.6640625" style="4" customWidth="1"/>
    <col min="4876" max="4876" width="9.109375" style="4" customWidth="1"/>
    <col min="4877" max="4877" width="9" style="4" customWidth="1"/>
    <col min="4878" max="4878" width="14.6640625" style="4" customWidth="1"/>
    <col min="4879" max="4879" width="10.88671875" style="4" customWidth="1"/>
    <col min="4880" max="5126" width="9.109375" style="4"/>
    <col min="5127" max="5127" width="5.33203125" style="4" customWidth="1"/>
    <col min="5128" max="5128" width="26.109375" style="4" customWidth="1"/>
    <col min="5129" max="5130" width="9.109375" style="4"/>
    <col min="5131" max="5131" width="32.6640625" style="4" customWidth="1"/>
    <col min="5132" max="5132" width="9.109375" style="4" customWidth="1"/>
    <col min="5133" max="5133" width="9" style="4" customWidth="1"/>
    <col min="5134" max="5134" width="14.6640625" style="4" customWidth="1"/>
    <col min="5135" max="5135" width="10.88671875" style="4" customWidth="1"/>
    <col min="5136" max="5382" width="9.109375" style="4"/>
    <col min="5383" max="5383" width="5.33203125" style="4" customWidth="1"/>
    <col min="5384" max="5384" width="26.109375" style="4" customWidth="1"/>
    <col min="5385" max="5386" width="9.109375" style="4"/>
    <col min="5387" max="5387" width="32.6640625" style="4" customWidth="1"/>
    <col min="5388" max="5388" width="9.109375" style="4" customWidth="1"/>
    <col min="5389" max="5389" width="9" style="4" customWidth="1"/>
    <col min="5390" max="5390" width="14.6640625" style="4" customWidth="1"/>
    <col min="5391" max="5391" width="10.88671875" style="4" customWidth="1"/>
    <col min="5392" max="5638" width="9.109375" style="4"/>
    <col min="5639" max="5639" width="5.33203125" style="4" customWidth="1"/>
    <col min="5640" max="5640" width="26.109375" style="4" customWidth="1"/>
    <col min="5641" max="5642" width="9.109375" style="4"/>
    <col min="5643" max="5643" width="32.6640625" style="4" customWidth="1"/>
    <col min="5644" max="5644" width="9.109375" style="4" customWidth="1"/>
    <col min="5645" max="5645" width="9" style="4" customWidth="1"/>
    <col min="5646" max="5646" width="14.6640625" style="4" customWidth="1"/>
    <col min="5647" max="5647" width="10.88671875" style="4" customWidth="1"/>
    <col min="5648" max="5894" width="9.109375" style="4"/>
    <col min="5895" max="5895" width="5.33203125" style="4" customWidth="1"/>
    <col min="5896" max="5896" width="26.109375" style="4" customWidth="1"/>
    <col min="5897" max="5898" width="9.109375" style="4"/>
    <col min="5899" max="5899" width="32.6640625" style="4" customWidth="1"/>
    <col min="5900" max="5900" width="9.109375" style="4" customWidth="1"/>
    <col min="5901" max="5901" width="9" style="4" customWidth="1"/>
    <col min="5902" max="5902" width="14.6640625" style="4" customWidth="1"/>
    <col min="5903" max="5903" width="10.88671875" style="4" customWidth="1"/>
    <col min="5904" max="6150" width="9.109375" style="4"/>
    <col min="6151" max="6151" width="5.33203125" style="4" customWidth="1"/>
    <col min="6152" max="6152" width="26.109375" style="4" customWidth="1"/>
    <col min="6153" max="6154" width="9.109375" style="4"/>
    <col min="6155" max="6155" width="32.6640625" style="4" customWidth="1"/>
    <col min="6156" max="6156" width="9.109375" style="4" customWidth="1"/>
    <col min="6157" max="6157" width="9" style="4" customWidth="1"/>
    <col min="6158" max="6158" width="14.6640625" style="4" customWidth="1"/>
    <col min="6159" max="6159" width="10.88671875" style="4" customWidth="1"/>
    <col min="6160" max="6406" width="9.109375" style="4"/>
    <col min="6407" max="6407" width="5.33203125" style="4" customWidth="1"/>
    <col min="6408" max="6408" width="26.109375" style="4" customWidth="1"/>
    <col min="6409" max="6410" width="9.109375" style="4"/>
    <col min="6411" max="6411" width="32.6640625" style="4" customWidth="1"/>
    <col min="6412" max="6412" width="9.109375" style="4" customWidth="1"/>
    <col min="6413" max="6413" width="9" style="4" customWidth="1"/>
    <col min="6414" max="6414" width="14.6640625" style="4" customWidth="1"/>
    <col min="6415" max="6415" width="10.88671875" style="4" customWidth="1"/>
    <col min="6416" max="6662" width="9.109375" style="4"/>
    <col min="6663" max="6663" width="5.33203125" style="4" customWidth="1"/>
    <col min="6664" max="6664" width="26.109375" style="4" customWidth="1"/>
    <col min="6665" max="6666" width="9.109375" style="4"/>
    <col min="6667" max="6667" width="32.6640625" style="4" customWidth="1"/>
    <col min="6668" max="6668" width="9.109375" style="4" customWidth="1"/>
    <col min="6669" max="6669" width="9" style="4" customWidth="1"/>
    <col min="6670" max="6670" width="14.6640625" style="4" customWidth="1"/>
    <col min="6671" max="6671" width="10.88671875" style="4" customWidth="1"/>
    <col min="6672" max="6918" width="9.109375" style="4"/>
    <col min="6919" max="6919" width="5.33203125" style="4" customWidth="1"/>
    <col min="6920" max="6920" width="26.109375" style="4" customWidth="1"/>
    <col min="6921" max="6922" width="9.109375" style="4"/>
    <col min="6923" max="6923" width="32.6640625" style="4" customWidth="1"/>
    <col min="6924" max="6924" width="9.109375" style="4" customWidth="1"/>
    <col min="6925" max="6925" width="9" style="4" customWidth="1"/>
    <col min="6926" max="6926" width="14.6640625" style="4" customWidth="1"/>
    <col min="6927" max="6927" width="10.88671875" style="4" customWidth="1"/>
    <col min="6928" max="7174" width="9.109375" style="4"/>
    <col min="7175" max="7175" width="5.33203125" style="4" customWidth="1"/>
    <col min="7176" max="7176" width="26.109375" style="4" customWidth="1"/>
    <col min="7177" max="7178" width="9.109375" style="4"/>
    <col min="7179" max="7179" width="32.6640625" style="4" customWidth="1"/>
    <col min="7180" max="7180" width="9.109375" style="4" customWidth="1"/>
    <col min="7181" max="7181" width="9" style="4" customWidth="1"/>
    <col min="7182" max="7182" width="14.6640625" style="4" customWidth="1"/>
    <col min="7183" max="7183" width="10.88671875" style="4" customWidth="1"/>
    <col min="7184" max="7430" width="9.109375" style="4"/>
    <col min="7431" max="7431" width="5.33203125" style="4" customWidth="1"/>
    <col min="7432" max="7432" width="26.109375" style="4" customWidth="1"/>
    <col min="7433" max="7434" width="9.109375" style="4"/>
    <col min="7435" max="7435" width="32.6640625" style="4" customWidth="1"/>
    <col min="7436" max="7436" width="9.109375" style="4" customWidth="1"/>
    <col min="7437" max="7437" width="9" style="4" customWidth="1"/>
    <col min="7438" max="7438" width="14.6640625" style="4" customWidth="1"/>
    <col min="7439" max="7439" width="10.88671875" style="4" customWidth="1"/>
    <col min="7440" max="7686" width="9.109375" style="4"/>
    <col min="7687" max="7687" width="5.33203125" style="4" customWidth="1"/>
    <col min="7688" max="7688" width="26.109375" style="4" customWidth="1"/>
    <col min="7689" max="7690" width="9.109375" style="4"/>
    <col min="7691" max="7691" width="32.6640625" style="4" customWidth="1"/>
    <col min="7692" max="7692" width="9.109375" style="4" customWidth="1"/>
    <col min="7693" max="7693" width="9" style="4" customWidth="1"/>
    <col min="7694" max="7694" width="14.6640625" style="4" customWidth="1"/>
    <col min="7695" max="7695" width="10.88671875" style="4" customWidth="1"/>
    <col min="7696" max="7942" width="9.109375" style="4"/>
    <col min="7943" max="7943" width="5.33203125" style="4" customWidth="1"/>
    <col min="7944" max="7944" width="26.109375" style="4" customWidth="1"/>
    <col min="7945" max="7946" width="9.109375" style="4"/>
    <col min="7947" max="7947" width="32.6640625" style="4" customWidth="1"/>
    <col min="7948" max="7948" width="9.109375" style="4" customWidth="1"/>
    <col min="7949" max="7949" width="9" style="4" customWidth="1"/>
    <col min="7950" max="7950" width="14.6640625" style="4" customWidth="1"/>
    <col min="7951" max="7951" width="10.88671875" style="4" customWidth="1"/>
    <col min="7952" max="8198" width="9.109375" style="4"/>
    <col min="8199" max="8199" width="5.33203125" style="4" customWidth="1"/>
    <col min="8200" max="8200" width="26.109375" style="4" customWidth="1"/>
    <col min="8201" max="8202" width="9.109375" style="4"/>
    <col min="8203" max="8203" width="32.6640625" style="4" customWidth="1"/>
    <col min="8204" max="8204" width="9.109375" style="4" customWidth="1"/>
    <col min="8205" max="8205" width="9" style="4" customWidth="1"/>
    <col min="8206" max="8206" width="14.6640625" style="4" customWidth="1"/>
    <col min="8207" max="8207" width="10.88671875" style="4" customWidth="1"/>
    <col min="8208" max="8454" width="9.109375" style="4"/>
    <col min="8455" max="8455" width="5.33203125" style="4" customWidth="1"/>
    <col min="8456" max="8456" width="26.109375" style="4" customWidth="1"/>
    <col min="8457" max="8458" width="9.109375" style="4"/>
    <col min="8459" max="8459" width="32.6640625" style="4" customWidth="1"/>
    <col min="8460" max="8460" width="9.109375" style="4" customWidth="1"/>
    <col min="8461" max="8461" width="9" style="4" customWidth="1"/>
    <col min="8462" max="8462" width="14.6640625" style="4" customWidth="1"/>
    <col min="8463" max="8463" width="10.88671875" style="4" customWidth="1"/>
    <col min="8464" max="8710" width="9.109375" style="4"/>
    <col min="8711" max="8711" width="5.33203125" style="4" customWidth="1"/>
    <col min="8712" max="8712" width="26.109375" style="4" customWidth="1"/>
    <col min="8713" max="8714" width="9.109375" style="4"/>
    <col min="8715" max="8715" width="32.6640625" style="4" customWidth="1"/>
    <col min="8716" max="8716" width="9.109375" style="4" customWidth="1"/>
    <col min="8717" max="8717" width="9" style="4" customWidth="1"/>
    <col min="8718" max="8718" width="14.6640625" style="4" customWidth="1"/>
    <col min="8719" max="8719" width="10.88671875" style="4" customWidth="1"/>
    <col min="8720" max="8966" width="9.109375" style="4"/>
    <col min="8967" max="8967" width="5.33203125" style="4" customWidth="1"/>
    <col min="8968" max="8968" width="26.109375" style="4" customWidth="1"/>
    <col min="8969" max="8970" width="9.109375" style="4"/>
    <col min="8971" max="8971" width="32.6640625" style="4" customWidth="1"/>
    <col min="8972" max="8972" width="9.109375" style="4" customWidth="1"/>
    <col min="8973" max="8973" width="9" style="4" customWidth="1"/>
    <col min="8974" max="8974" width="14.6640625" style="4" customWidth="1"/>
    <col min="8975" max="8975" width="10.88671875" style="4" customWidth="1"/>
    <col min="8976" max="9222" width="9.109375" style="4"/>
    <col min="9223" max="9223" width="5.33203125" style="4" customWidth="1"/>
    <col min="9224" max="9224" width="26.109375" style="4" customWidth="1"/>
    <col min="9225" max="9226" width="9.109375" style="4"/>
    <col min="9227" max="9227" width="32.6640625" style="4" customWidth="1"/>
    <col min="9228" max="9228" width="9.109375" style="4" customWidth="1"/>
    <col min="9229" max="9229" width="9" style="4" customWidth="1"/>
    <col min="9230" max="9230" width="14.6640625" style="4" customWidth="1"/>
    <col min="9231" max="9231" width="10.88671875" style="4" customWidth="1"/>
    <col min="9232" max="9478" width="9.109375" style="4"/>
    <col min="9479" max="9479" width="5.33203125" style="4" customWidth="1"/>
    <col min="9480" max="9480" width="26.109375" style="4" customWidth="1"/>
    <col min="9481" max="9482" width="9.109375" style="4"/>
    <col min="9483" max="9483" width="32.6640625" style="4" customWidth="1"/>
    <col min="9484" max="9484" width="9.109375" style="4" customWidth="1"/>
    <col min="9485" max="9485" width="9" style="4" customWidth="1"/>
    <col min="9486" max="9486" width="14.6640625" style="4" customWidth="1"/>
    <col min="9487" max="9487" width="10.88671875" style="4" customWidth="1"/>
    <col min="9488" max="9734" width="9.109375" style="4"/>
    <col min="9735" max="9735" width="5.33203125" style="4" customWidth="1"/>
    <col min="9736" max="9736" width="26.109375" style="4" customWidth="1"/>
    <col min="9737" max="9738" width="9.109375" style="4"/>
    <col min="9739" max="9739" width="32.6640625" style="4" customWidth="1"/>
    <col min="9740" max="9740" width="9.109375" style="4" customWidth="1"/>
    <col min="9741" max="9741" width="9" style="4" customWidth="1"/>
    <col min="9742" max="9742" width="14.6640625" style="4" customWidth="1"/>
    <col min="9743" max="9743" width="10.88671875" style="4" customWidth="1"/>
    <col min="9744" max="9990" width="9.109375" style="4"/>
    <col min="9991" max="9991" width="5.33203125" style="4" customWidth="1"/>
    <col min="9992" max="9992" width="26.109375" style="4" customWidth="1"/>
    <col min="9993" max="9994" width="9.109375" style="4"/>
    <col min="9995" max="9995" width="32.6640625" style="4" customWidth="1"/>
    <col min="9996" max="9996" width="9.109375" style="4" customWidth="1"/>
    <col min="9997" max="9997" width="9" style="4" customWidth="1"/>
    <col min="9998" max="9998" width="14.6640625" style="4" customWidth="1"/>
    <col min="9999" max="9999" width="10.88671875" style="4" customWidth="1"/>
    <col min="10000" max="10246" width="9.109375" style="4"/>
    <col min="10247" max="10247" width="5.33203125" style="4" customWidth="1"/>
    <col min="10248" max="10248" width="26.109375" style="4" customWidth="1"/>
    <col min="10249" max="10250" width="9.109375" style="4"/>
    <col min="10251" max="10251" width="32.6640625" style="4" customWidth="1"/>
    <col min="10252" max="10252" width="9.109375" style="4" customWidth="1"/>
    <col min="10253" max="10253" width="9" style="4" customWidth="1"/>
    <col min="10254" max="10254" width="14.6640625" style="4" customWidth="1"/>
    <col min="10255" max="10255" width="10.88671875" style="4" customWidth="1"/>
    <col min="10256" max="10502" width="9.109375" style="4"/>
    <col min="10503" max="10503" width="5.33203125" style="4" customWidth="1"/>
    <col min="10504" max="10504" width="26.109375" style="4" customWidth="1"/>
    <col min="10505" max="10506" width="9.109375" style="4"/>
    <col min="10507" max="10507" width="32.6640625" style="4" customWidth="1"/>
    <col min="10508" max="10508" width="9.109375" style="4" customWidth="1"/>
    <col min="10509" max="10509" width="9" style="4" customWidth="1"/>
    <col min="10510" max="10510" width="14.6640625" style="4" customWidth="1"/>
    <col min="10511" max="10511" width="10.88671875" style="4" customWidth="1"/>
    <col min="10512" max="10758" width="9.109375" style="4"/>
    <col min="10759" max="10759" width="5.33203125" style="4" customWidth="1"/>
    <col min="10760" max="10760" width="26.109375" style="4" customWidth="1"/>
    <col min="10761" max="10762" width="9.109375" style="4"/>
    <col min="10763" max="10763" width="32.6640625" style="4" customWidth="1"/>
    <col min="10764" max="10764" width="9.109375" style="4" customWidth="1"/>
    <col min="10765" max="10765" width="9" style="4" customWidth="1"/>
    <col min="10766" max="10766" width="14.6640625" style="4" customWidth="1"/>
    <col min="10767" max="10767" width="10.88671875" style="4" customWidth="1"/>
    <col min="10768" max="11014" width="9.109375" style="4"/>
    <col min="11015" max="11015" width="5.33203125" style="4" customWidth="1"/>
    <col min="11016" max="11016" width="26.109375" style="4" customWidth="1"/>
    <col min="11017" max="11018" width="9.109375" style="4"/>
    <col min="11019" max="11019" width="32.6640625" style="4" customWidth="1"/>
    <col min="11020" max="11020" width="9.109375" style="4" customWidth="1"/>
    <col min="11021" max="11021" width="9" style="4" customWidth="1"/>
    <col min="11022" max="11022" width="14.6640625" style="4" customWidth="1"/>
    <col min="11023" max="11023" width="10.88671875" style="4" customWidth="1"/>
    <col min="11024" max="11270" width="9.109375" style="4"/>
    <col min="11271" max="11271" width="5.33203125" style="4" customWidth="1"/>
    <col min="11272" max="11272" width="26.109375" style="4" customWidth="1"/>
    <col min="11273" max="11274" width="9.109375" style="4"/>
    <col min="11275" max="11275" width="32.6640625" style="4" customWidth="1"/>
    <col min="11276" max="11276" width="9.109375" style="4" customWidth="1"/>
    <col min="11277" max="11277" width="9" style="4" customWidth="1"/>
    <col min="11278" max="11278" width="14.6640625" style="4" customWidth="1"/>
    <col min="11279" max="11279" width="10.88671875" style="4" customWidth="1"/>
    <col min="11280" max="11526" width="9.109375" style="4"/>
    <col min="11527" max="11527" width="5.33203125" style="4" customWidth="1"/>
    <col min="11528" max="11528" width="26.109375" style="4" customWidth="1"/>
    <col min="11529" max="11530" width="9.109375" style="4"/>
    <col min="11531" max="11531" width="32.6640625" style="4" customWidth="1"/>
    <col min="11532" max="11532" width="9.109375" style="4" customWidth="1"/>
    <col min="11533" max="11533" width="9" style="4" customWidth="1"/>
    <col min="11534" max="11534" width="14.6640625" style="4" customWidth="1"/>
    <col min="11535" max="11535" width="10.88671875" style="4" customWidth="1"/>
    <col min="11536" max="11782" width="9.109375" style="4"/>
    <col min="11783" max="11783" width="5.33203125" style="4" customWidth="1"/>
    <col min="11784" max="11784" width="26.109375" style="4" customWidth="1"/>
    <col min="11785" max="11786" width="9.109375" style="4"/>
    <col min="11787" max="11787" width="32.6640625" style="4" customWidth="1"/>
    <col min="11788" max="11788" width="9.109375" style="4" customWidth="1"/>
    <col min="11789" max="11789" width="9" style="4" customWidth="1"/>
    <col min="11790" max="11790" width="14.6640625" style="4" customWidth="1"/>
    <col min="11791" max="11791" width="10.88671875" style="4" customWidth="1"/>
    <col min="11792" max="12038" width="9.109375" style="4"/>
    <col min="12039" max="12039" width="5.33203125" style="4" customWidth="1"/>
    <col min="12040" max="12040" width="26.109375" style="4" customWidth="1"/>
    <col min="12041" max="12042" width="9.109375" style="4"/>
    <col min="12043" max="12043" width="32.6640625" style="4" customWidth="1"/>
    <col min="12044" max="12044" width="9.109375" style="4" customWidth="1"/>
    <col min="12045" max="12045" width="9" style="4" customWidth="1"/>
    <col min="12046" max="12046" width="14.6640625" style="4" customWidth="1"/>
    <col min="12047" max="12047" width="10.88671875" style="4" customWidth="1"/>
    <col min="12048" max="12294" width="9.109375" style="4"/>
    <col min="12295" max="12295" width="5.33203125" style="4" customWidth="1"/>
    <col min="12296" max="12296" width="26.109375" style="4" customWidth="1"/>
    <col min="12297" max="12298" width="9.109375" style="4"/>
    <col min="12299" max="12299" width="32.6640625" style="4" customWidth="1"/>
    <col min="12300" max="12300" width="9.109375" style="4" customWidth="1"/>
    <col min="12301" max="12301" width="9" style="4" customWidth="1"/>
    <col min="12302" max="12302" width="14.6640625" style="4" customWidth="1"/>
    <col min="12303" max="12303" width="10.88671875" style="4" customWidth="1"/>
    <col min="12304" max="12550" width="9.109375" style="4"/>
    <col min="12551" max="12551" width="5.33203125" style="4" customWidth="1"/>
    <col min="12552" max="12552" width="26.109375" style="4" customWidth="1"/>
    <col min="12553" max="12554" width="9.109375" style="4"/>
    <col min="12555" max="12555" width="32.6640625" style="4" customWidth="1"/>
    <col min="12556" max="12556" width="9.109375" style="4" customWidth="1"/>
    <col min="12557" max="12557" width="9" style="4" customWidth="1"/>
    <col min="12558" max="12558" width="14.6640625" style="4" customWidth="1"/>
    <col min="12559" max="12559" width="10.88671875" style="4" customWidth="1"/>
    <col min="12560" max="12806" width="9.109375" style="4"/>
    <col min="12807" max="12807" width="5.33203125" style="4" customWidth="1"/>
    <col min="12808" max="12808" width="26.109375" style="4" customWidth="1"/>
    <col min="12809" max="12810" width="9.109375" style="4"/>
    <col min="12811" max="12811" width="32.6640625" style="4" customWidth="1"/>
    <col min="12812" max="12812" width="9.109375" style="4" customWidth="1"/>
    <col min="12813" max="12813" width="9" style="4" customWidth="1"/>
    <col min="12814" max="12814" width="14.6640625" style="4" customWidth="1"/>
    <col min="12815" max="12815" width="10.88671875" style="4" customWidth="1"/>
    <col min="12816" max="13062" width="9.109375" style="4"/>
    <col min="13063" max="13063" width="5.33203125" style="4" customWidth="1"/>
    <col min="13064" max="13064" width="26.109375" style="4" customWidth="1"/>
    <col min="13065" max="13066" width="9.109375" style="4"/>
    <col min="13067" max="13067" width="32.6640625" style="4" customWidth="1"/>
    <col min="13068" max="13068" width="9.109375" style="4" customWidth="1"/>
    <col min="13069" max="13069" width="9" style="4" customWidth="1"/>
    <col min="13070" max="13070" width="14.6640625" style="4" customWidth="1"/>
    <col min="13071" max="13071" width="10.88671875" style="4" customWidth="1"/>
    <col min="13072" max="13318" width="9.109375" style="4"/>
    <col min="13319" max="13319" width="5.33203125" style="4" customWidth="1"/>
    <col min="13320" max="13320" width="26.109375" style="4" customWidth="1"/>
    <col min="13321" max="13322" width="9.109375" style="4"/>
    <col min="13323" max="13323" width="32.6640625" style="4" customWidth="1"/>
    <col min="13324" max="13324" width="9.109375" style="4" customWidth="1"/>
    <col min="13325" max="13325" width="9" style="4" customWidth="1"/>
    <col min="13326" max="13326" width="14.6640625" style="4" customWidth="1"/>
    <col min="13327" max="13327" width="10.88671875" style="4" customWidth="1"/>
    <col min="13328" max="13574" width="9.109375" style="4"/>
    <col min="13575" max="13575" width="5.33203125" style="4" customWidth="1"/>
    <col min="13576" max="13576" width="26.109375" style="4" customWidth="1"/>
    <col min="13577" max="13578" width="9.109375" style="4"/>
    <col min="13579" max="13579" width="32.6640625" style="4" customWidth="1"/>
    <col min="13580" max="13580" width="9.109375" style="4" customWidth="1"/>
    <col min="13581" max="13581" width="9" style="4" customWidth="1"/>
    <col min="13582" max="13582" width="14.6640625" style="4" customWidth="1"/>
    <col min="13583" max="13583" width="10.88671875" style="4" customWidth="1"/>
    <col min="13584" max="13830" width="9.109375" style="4"/>
    <col min="13831" max="13831" width="5.33203125" style="4" customWidth="1"/>
    <col min="13832" max="13832" width="26.109375" style="4" customWidth="1"/>
    <col min="13833" max="13834" width="9.109375" style="4"/>
    <col min="13835" max="13835" width="32.6640625" style="4" customWidth="1"/>
    <col min="13836" max="13836" width="9.109375" style="4" customWidth="1"/>
    <col min="13837" max="13837" width="9" style="4" customWidth="1"/>
    <col min="13838" max="13838" width="14.6640625" style="4" customWidth="1"/>
    <col min="13839" max="13839" width="10.88671875" style="4" customWidth="1"/>
    <col min="13840" max="14086" width="9.109375" style="4"/>
    <col min="14087" max="14087" width="5.33203125" style="4" customWidth="1"/>
    <col min="14088" max="14088" width="26.109375" style="4" customWidth="1"/>
    <col min="14089" max="14090" width="9.109375" style="4"/>
    <col min="14091" max="14091" width="32.6640625" style="4" customWidth="1"/>
    <col min="14092" max="14092" width="9.109375" style="4" customWidth="1"/>
    <col min="14093" max="14093" width="9" style="4" customWidth="1"/>
    <col min="14094" max="14094" width="14.6640625" style="4" customWidth="1"/>
    <col min="14095" max="14095" width="10.88671875" style="4" customWidth="1"/>
    <col min="14096" max="14342" width="9.109375" style="4"/>
    <col min="14343" max="14343" width="5.33203125" style="4" customWidth="1"/>
    <col min="14344" max="14344" width="26.109375" style="4" customWidth="1"/>
    <col min="14345" max="14346" width="9.109375" style="4"/>
    <col min="14347" max="14347" width="32.6640625" style="4" customWidth="1"/>
    <col min="14348" max="14348" width="9.109375" style="4" customWidth="1"/>
    <col min="14349" max="14349" width="9" style="4" customWidth="1"/>
    <col min="14350" max="14350" width="14.6640625" style="4" customWidth="1"/>
    <col min="14351" max="14351" width="10.88671875" style="4" customWidth="1"/>
    <col min="14352" max="14598" width="9.109375" style="4"/>
    <col min="14599" max="14599" width="5.33203125" style="4" customWidth="1"/>
    <col min="14600" max="14600" width="26.109375" style="4" customWidth="1"/>
    <col min="14601" max="14602" width="9.109375" style="4"/>
    <col min="14603" max="14603" width="32.6640625" style="4" customWidth="1"/>
    <col min="14604" max="14604" width="9.109375" style="4" customWidth="1"/>
    <col min="14605" max="14605" width="9" style="4" customWidth="1"/>
    <col min="14606" max="14606" width="14.6640625" style="4" customWidth="1"/>
    <col min="14607" max="14607" width="10.88671875" style="4" customWidth="1"/>
    <col min="14608" max="14854" width="9.109375" style="4"/>
    <col min="14855" max="14855" width="5.33203125" style="4" customWidth="1"/>
    <col min="14856" max="14856" width="26.109375" style="4" customWidth="1"/>
    <col min="14857" max="14858" width="9.109375" style="4"/>
    <col min="14859" max="14859" width="32.6640625" style="4" customWidth="1"/>
    <col min="14860" max="14860" width="9.109375" style="4" customWidth="1"/>
    <col min="14861" max="14861" width="9" style="4" customWidth="1"/>
    <col min="14862" max="14862" width="14.6640625" style="4" customWidth="1"/>
    <col min="14863" max="14863" width="10.88671875" style="4" customWidth="1"/>
    <col min="14864" max="15110" width="9.109375" style="4"/>
    <col min="15111" max="15111" width="5.33203125" style="4" customWidth="1"/>
    <col min="15112" max="15112" width="26.109375" style="4" customWidth="1"/>
    <col min="15113" max="15114" width="9.109375" style="4"/>
    <col min="15115" max="15115" width="32.6640625" style="4" customWidth="1"/>
    <col min="15116" max="15116" width="9.109375" style="4" customWidth="1"/>
    <col min="15117" max="15117" width="9" style="4" customWidth="1"/>
    <col min="15118" max="15118" width="14.6640625" style="4" customWidth="1"/>
    <col min="15119" max="15119" width="10.88671875" style="4" customWidth="1"/>
    <col min="15120" max="15366" width="9.109375" style="4"/>
    <col min="15367" max="15367" width="5.33203125" style="4" customWidth="1"/>
    <col min="15368" max="15368" width="26.109375" style="4" customWidth="1"/>
    <col min="15369" max="15370" width="9.109375" style="4"/>
    <col min="15371" max="15371" width="32.6640625" style="4" customWidth="1"/>
    <col min="15372" max="15372" width="9.109375" style="4" customWidth="1"/>
    <col min="15373" max="15373" width="9" style="4" customWidth="1"/>
    <col min="15374" max="15374" width="14.6640625" style="4" customWidth="1"/>
    <col min="15375" max="15375" width="10.88671875" style="4" customWidth="1"/>
    <col min="15376" max="15622" width="9.109375" style="4"/>
    <col min="15623" max="15623" width="5.33203125" style="4" customWidth="1"/>
    <col min="15624" max="15624" width="26.109375" style="4" customWidth="1"/>
    <col min="15625" max="15626" width="9.109375" style="4"/>
    <col min="15627" max="15627" width="32.6640625" style="4" customWidth="1"/>
    <col min="15628" max="15628" width="9.109375" style="4" customWidth="1"/>
    <col min="15629" max="15629" width="9" style="4" customWidth="1"/>
    <col min="15630" max="15630" width="14.6640625" style="4" customWidth="1"/>
    <col min="15631" max="15631" width="10.88671875" style="4" customWidth="1"/>
    <col min="15632" max="15878" width="9.109375" style="4"/>
    <col min="15879" max="15879" width="5.33203125" style="4" customWidth="1"/>
    <col min="15880" max="15880" width="26.109375" style="4" customWidth="1"/>
    <col min="15881" max="15882" width="9.109375" style="4"/>
    <col min="15883" max="15883" width="32.6640625" style="4" customWidth="1"/>
    <col min="15884" max="15884" width="9.109375" style="4" customWidth="1"/>
    <col min="15885" max="15885" width="9" style="4" customWidth="1"/>
    <col min="15886" max="15886" width="14.6640625" style="4" customWidth="1"/>
    <col min="15887" max="15887" width="10.88671875" style="4" customWidth="1"/>
    <col min="15888" max="16134" width="9.109375" style="4"/>
    <col min="16135" max="16135" width="5.33203125" style="4" customWidth="1"/>
    <col min="16136" max="16136" width="26.109375" style="4" customWidth="1"/>
    <col min="16137" max="16138" width="9.109375" style="4"/>
    <col min="16139" max="16139" width="32.6640625" style="4" customWidth="1"/>
    <col min="16140" max="16140" width="9.109375" style="4" customWidth="1"/>
    <col min="16141" max="16141" width="9" style="4" customWidth="1"/>
    <col min="16142" max="16142" width="14.6640625" style="4" customWidth="1"/>
    <col min="16143" max="16143" width="10.88671875" style="4" customWidth="1"/>
    <col min="16144" max="16379" width="9.109375" style="4"/>
    <col min="16380" max="16382" width="9.109375" style="4" customWidth="1"/>
    <col min="16383" max="16384" width="9.109375" style="4"/>
  </cols>
  <sheetData>
    <row r="1" spans="1:25" ht="111" customHeight="1">
      <c r="L1" s="72"/>
      <c r="M1" s="53"/>
      <c r="N1" s="53"/>
      <c r="O1" s="24"/>
      <c r="P1" s="24"/>
      <c r="Q1" s="152" t="s">
        <v>164</v>
      </c>
      <c r="R1" s="152"/>
      <c r="S1" s="152"/>
      <c r="T1" s="152"/>
      <c r="U1" s="152"/>
      <c r="V1" s="152"/>
      <c r="W1" s="152"/>
      <c r="X1" s="152"/>
      <c r="Y1" s="152"/>
    </row>
    <row r="2" spans="1:25" ht="15.6">
      <c r="A2" s="139" t="s">
        <v>75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139"/>
      <c r="V2" s="139"/>
    </row>
    <row r="3" spans="1:25" ht="15.6">
      <c r="A3" s="139" t="s">
        <v>76</v>
      </c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  <c r="T3" s="139"/>
      <c r="U3" s="139"/>
      <c r="V3" s="139"/>
    </row>
    <row r="4" spans="1:25" ht="36.75" customHeight="1">
      <c r="A4" s="140" t="s">
        <v>77</v>
      </c>
      <c r="B4" s="140"/>
      <c r="C4" s="140"/>
      <c r="D4" s="140"/>
      <c r="E4" s="140"/>
      <c r="F4" s="140"/>
      <c r="G4" s="140"/>
      <c r="H4" s="140"/>
      <c r="I4" s="140"/>
      <c r="J4" s="140"/>
      <c r="K4" s="140"/>
      <c r="L4" s="140"/>
      <c r="M4" s="140"/>
      <c r="N4" s="140"/>
      <c r="O4" s="140"/>
      <c r="P4" s="140"/>
      <c r="Q4" s="140"/>
      <c r="R4" s="140"/>
      <c r="S4" s="140"/>
      <c r="T4" s="140"/>
      <c r="U4" s="140"/>
      <c r="V4" s="140"/>
    </row>
    <row r="5" spans="1:25" ht="15.6">
      <c r="A5" s="82" t="s">
        <v>227</v>
      </c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</row>
    <row r="6" spans="1:25" ht="25.5" customHeight="1">
      <c r="A6" s="131" t="s">
        <v>0</v>
      </c>
      <c r="B6" s="131" t="s">
        <v>1</v>
      </c>
      <c r="C6" s="131" t="s">
        <v>2</v>
      </c>
      <c r="D6" s="131"/>
      <c r="E6" s="136" t="s">
        <v>3</v>
      </c>
      <c r="F6" s="137"/>
      <c r="G6" s="137"/>
      <c r="H6" s="137"/>
      <c r="I6" s="137"/>
      <c r="J6" s="137"/>
      <c r="K6" s="137"/>
      <c r="L6" s="137"/>
      <c r="M6" s="137"/>
      <c r="N6" s="138"/>
      <c r="O6" s="131" t="s">
        <v>4</v>
      </c>
      <c r="P6" s="131"/>
      <c r="Q6" s="131"/>
      <c r="R6" s="131"/>
      <c r="S6" s="131"/>
      <c r="T6" s="131"/>
      <c r="U6" s="131"/>
      <c r="V6" s="131"/>
      <c r="W6" s="131"/>
      <c r="X6" s="131"/>
      <c r="Y6" s="131"/>
    </row>
    <row r="7" spans="1:25" ht="22.5" customHeight="1">
      <c r="A7" s="131"/>
      <c r="B7" s="131"/>
      <c r="C7" s="132" t="s">
        <v>5</v>
      </c>
      <c r="D7" s="131" t="s">
        <v>6</v>
      </c>
      <c r="E7" s="131" t="s">
        <v>7</v>
      </c>
      <c r="F7" s="136"/>
      <c r="G7" s="137"/>
      <c r="H7" s="137"/>
      <c r="I7" s="137"/>
      <c r="J7" s="137"/>
      <c r="K7" s="137"/>
      <c r="L7" s="137"/>
      <c r="M7" s="137"/>
      <c r="N7" s="138"/>
      <c r="O7" s="101" t="s">
        <v>8</v>
      </c>
      <c r="P7" s="101" t="s">
        <v>9</v>
      </c>
      <c r="Q7" s="113" t="s">
        <v>10</v>
      </c>
      <c r="R7" s="113"/>
      <c r="S7" s="113"/>
      <c r="T7" s="113"/>
      <c r="U7" s="113"/>
      <c r="V7" s="113"/>
      <c r="W7" s="113"/>
      <c r="X7" s="113"/>
      <c r="Y7" s="113"/>
    </row>
    <row r="8" spans="1:25" ht="29.4" customHeight="1">
      <c r="A8" s="131"/>
      <c r="B8" s="131"/>
      <c r="C8" s="132"/>
      <c r="D8" s="131"/>
      <c r="E8" s="131"/>
      <c r="F8" s="25" t="s">
        <v>78</v>
      </c>
      <c r="G8" s="26" t="s">
        <v>70</v>
      </c>
      <c r="H8" s="26" t="s">
        <v>71</v>
      </c>
      <c r="I8" s="26" t="s">
        <v>73</v>
      </c>
      <c r="J8" s="26" t="s">
        <v>85</v>
      </c>
      <c r="K8" s="51" t="s">
        <v>86</v>
      </c>
      <c r="L8" s="73" t="s">
        <v>87</v>
      </c>
      <c r="M8" s="51">
        <v>2025</v>
      </c>
      <c r="N8" s="51">
        <v>2026</v>
      </c>
      <c r="O8" s="101"/>
      <c r="P8" s="101"/>
      <c r="Q8" s="27" t="s">
        <v>72</v>
      </c>
      <c r="R8" s="27" t="s">
        <v>70</v>
      </c>
      <c r="S8" s="26" t="s">
        <v>71</v>
      </c>
      <c r="T8" s="26" t="s">
        <v>73</v>
      </c>
      <c r="U8" s="26" t="s">
        <v>85</v>
      </c>
      <c r="V8" s="69" t="s">
        <v>86</v>
      </c>
      <c r="W8" s="69" t="s">
        <v>87</v>
      </c>
      <c r="X8" s="26" t="s">
        <v>133</v>
      </c>
      <c r="Y8" s="26" t="s">
        <v>135</v>
      </c>
    </row>
    <row r="9" spans="1:25" ht="12.75" customHeight="1">
      <c r="A9" s="26">
        <v>1</v>
      </c>
      <c r="B9" s="26">
        <v>2</v>
      </c>
      <c r="C9" s="26">
        <v>3</v>
      </c>
      <c r="D9" s="26">
        <v>4</v>
      </c>
      <c r="E9" s="26">
        <v>5</v>
      </c>
      <c r="F9" s="28">
        <v>6</v>
      </c>
      <c r="G9" s="26">
        <v>7</v>
      </c>
      <c r="H9" s="26">
        <v>8</v>
      </c>
      <c r="I9" s="26">
        <v>9</v>
      </c>
      <c r="J9" s="26">
        <v>10</v>
      </c>
      <c r="K9" s="51">
        <v>11</v>
      </c>
      <c r="L9" s="73">
        <v>12</v>
      </c>
      <c r="M9" s="51">
        <v>13</v>
      </c>
      <c r="N9" s="51">
        <v>14</v>
      </c>
      <c r="O9" s="11">
        <v>15</v>
      </c>
      <c r="P9" s="11">
        <v>16</v>
      </c>
      <c r="Q9" s="26">
        <v>17</v>
      </c>
      <c r="R9" s="26">
        <v>18</v>
      </c>
      <c r="S9" s="26">
        <v>19</v>
      </c>
      <c r="T9" s="26">
        <v>20</v>
      </c>
      <c r="U9" s="26">
        <v>21</v>
      </c>
      <c r="V9" s="69">
        <v>22</v>
      </c>
      <c r="W9" s="153">
        <v>23</v>
      </c>
      <c r="X9" s="29">
        <v>24</v>
      </c>
      <c r="Y9" s="29">
        <v>25</v>
      </c>
    </row>
    <row r="10" spans="1:25" ht="84" customHeight="1">
      <c r="A10" s="123" t="s">
        <v>80</v>
      </c>
      <c r="B10" s="123"/>
      <c r="C10" s="135" t="s">
        <v>167</v>
      </c>
      <c r="D10" s="135"/>
      <c r="E10" s="135"/>
      <c r="F10" s="135"/>
      <c r="G10" s="135"/>
      <c r="H10" s="135"/>
      <c r="I10" s="135"/>
      <c r="J10" s="135"/>
      <c r="K10" s="135"/>
      <c r="L10" s="135"/>
      <c r="M10" s="135"/>
      <c r="N10" s="135"/>
      <c r="O10" s="135"/>
      <c r="P10" s="135"/>
      <c r="Q10" s="135"/>
      <c r="R10" s="135"/>
      <c r="S10" s="135"/>
      <c r="T10" s="135"/>
      <c r="U10" s="135"/>
      <c r="V10" s="135"/>
      <c r="W10" s="135"/>
      <c r="X10" s="135"/>
      <c r="Y10" s="135"/>
    </row>
    <row r="11" spans="1:25" ht="26.25" customHeight="1">
      <c r="A11" s="123" t="s">
        <v>11</v>
      </c>
      <c r="B11" s="123"/>
      <c r="C11" s="135" t="s">
        <v>166</v>
      </c>
      <c r="D11" s="135"/>
      <c r="E11" s="135"/>
      <c r="F11" s="135"/>
      <c r="G11" s="135"/>
      <c r="H11" s="135"/>
      <c r="I11" s="135"/>
      <c r="J11" s="135"/>
      <c r="K11" s="135"/>
      <c r="L11" s="135"/>
      <c r="M11" s="135"/>
      <c r="N11" s="135"/>
      <c r="O11" s="135"/>
      <c r="P11" s="135"/>
      <c r="Q11" s="135"/>
      <c r="R11" s="135"/>
      <c r="S11" s="135"/>
      <c r="T11" s="135"/>
      <c r="U11" s="135"/>
      <c r="V11" s="135"/>
      <c r="W11" s="135"/>
      <c r="X11" s="135"/>
      <c r="Y11" s="135"/>
    </row>
    <row r="12" spans="1:25" ht="93" customHeight="1">
      <c r="A12" s="134" t="s">
        <v>114</v>
      </c>
      <c r="B12" s="123"/>
      <c r="C12" s="135" t="s">
        <v>12</v>
      </c>
      <c r="D12" s="135"/>
      <c r="E12" s="135"/>
      <c r="F12" s="135"/>
      <c r="G12" s="135"/>
      <c r="H12" s="135"/>
      <c r="I12" s="135"/>
      <c r="J12" s="135"/>
      <c r="K12" s="135"/>
      <c r="L12" s="135"/>
      <c r="M12" s="135"/>
      <c r="N12" s="135"/>
      <c r="O12" s="135"/>
      <c r="P12" s="135"/>
      <c r="Q12" s="135"/>
      <c r="R12" s="135"/>
      <c r="S12" s="135"/>
      <c r="T12" s="135"/>
      <c r="U12" s="135"/>
      <c r="V12" s="135"/>
      <c r="W12" s="135"/>
      <c r="X12" s="135"/>
      <c r="Y12" s="135"/>
    </row>
    <row r="13" spans="1:25" ht="18.75" customHeight="1">
      <c r="A13" s="30"/>
      <c r="B13" s="133" t="s">
        <v>13</v>
      </c>
      <c r="C13" s="91" t="s">
        <v>14</v>
      </c>
      <c r="D13" s="91" t="s">
        <v>14</v>
      </c>
      <c r="E13" s="31" t="s">
        <v>15</v>
      </c>
      <c r="F13" s="32">
        <f>G13+H13+I13+J13+K13+L13+M13+N13</f>
        <v>590807.28</v>
      </c>
      <c r="G13" s="33">
        <f t="shared" ref="G13:K13" si="0">G14+G15</f>
        <v>48014.520000000004</v>
      </c>
      <c r="H13" s="33">
        <f t="shared" si="0"/>
        <v>32909.760000000002</v>
      </c>
      <c r="I13" s="33">
        <f t="shared" si="0"/>
        <v>32508</v>
      </c>
      <c r="J13" s="33">
        <f>J14+J15</f>
        <v>127346</v>
      </c>
      <c r="K13" s="33">
        <f t="shared" si="0"/>
        <v>93431</v>
      </c>
      <c r="L13" s="74">
        <f t="shared" ref="L13" si="1">L14+L15</f>
        <v>87998</v>
      </c>
      <c r="M13" s="33">
        <f t="shared" ref="M13:N13" si="2">M14+M15</f>
        <v>84300</v>
      </c>
      <c r="N13" s="33">
        <f t="shared" si="2"/>
        <v>84300</v>
      </c>
      <c r="O13" s="90" t="s">
        <v>14</v>
      </c>
      <c r="P13" s="90" t="s">
        <v>14</v>
      </c>
      <c r="Q13" s="90" t="s">
        <v>14</v>
      </c>
      <c r="R13" s="90" t="s">
        <v>14</v>
      </c>
      <c r="S13" s="90" t="s">
        <v>14</v>
      </c>
      <c r="T13" s="90" t="s">
        <v>14</v>
      </c>
      <c r="U13" s="90" t="s">
        <v>14</v>
      </c>
      <c r="V13" s="90" t="s">
        <v>14</v>
      </c>
      <c r="W13" s="90" t="s">
        <v>14</v>
      </c>
      <c r="X13" s="90" t="s">
        <v>14</v>
      </c>
      <c r="Y13" s="90" t="s">
        <v>14</v>
      </c>
    </row>
    <row r="14" spans="1:25" ht="44.25" customHeight="1">
      <c r="A14" s="30"/>
      <c r="B14" s="133"/>
      <c r="C14" s="92"/>
      <c r="D14" s="92"/>
      <c r="E14" s="2" t="s">
        <v>16</v>
      </c>
      <c r="F14" s="32">
        <f t="shared" ref="F14:F83" si="3">G14+H14+I14+J14+K14+L14+M14+N14</f>
        <v>577724.28</v>
      </c>
      <c r="G14" s="8">
        <f t="shared" ref="G14:K14" si="4">G17</f>
        <v>48014.520000000004</v>
      </c>
      <c r="H14" s="8">
        <f t="shared" si="4"/>
        <v>32909.760000000002</v>
      </c>
      <c r="I14" s="8">
        <f t="shared" si="4"/>
        <v>29800</v>
      </c>
      <c r="J14" s="8">
        <f t="shared" si="4"/>
        <v>124500</v>
      </c>
      <c r="K14" s="8">
        <f t="shared" si="4"/>
        <v>90300</v>
      </c>
      <c r="L14" s="75">
        <f t="shared" ref="L14" si="5">L17</f>
        <v>83600</v>
      </c>
      <c r="M14" s="8">
        <f t="shared" ref="M14:N14" si="6">M17</f>
        <v>84300</v>
      </c>
      <c r="N14" s="8">
        <f t="shared" si="6"/>
        <v>84300</v>
      </c>
      <c r="O14" s="90"/>
      <c r="P14" s="90"/>
      <c r="Q14" s="90"/>
      <c r="R14" s="90"/>
      <c r="S14" s="90"/>
      <c r="T14" s="90"/>
      <c r="U14" s="90"/>
      <c r="V14" s="90"/>
      <c r="W14" s="90"/>
      <c r="X14" s="90"/>
      <c r="Y14" s="90"/>
    </row>
    <row r="15" spans="1:25" ht="25.5" customHeight="1">
      <c r="A15" s="30"/>
      <c r="B15" s="133"/>
      <c r="C15" s="1"/>
      <c r="D15" s="1"/>
      <c r="E15" s="2" t="s">
        <v>17</v>
      </c>
      <c r="F15" s="32">
        <f t="shared" si="3"/>
        <v>13083</v>
      </c>
      <c r="G15" s="8">
        <f t="shared" ref="G15:K15" si="7">G18</f>
        <v>0</v>
      </c>
      <c r="H15" s="8">
        <f t="shared" si="7"/>
        <v>0</v>
      </c>
      <c r="I15" s="8">
        <f t="shared" si="7"/>
        <v>2708</v>
      </c>
      <c r="J15" s="8">
        <f t="shared" si="7"/>
        <v>2846</v>
      </c>
      <c r="K15" s="8">
        <f t="shared" si="7"/>
        <v>3131</v>
      </c>
      <c r="L15" s="75">
        <f t="shared" ref="L15" si="8">L18</f>
        <v>4398</v>
      </c>
      <c r="M15" s="8">
        <f t="shared" ref="M15:N15" si="9">M18</f>
        <v>0</v>
      </c>
      <c r="N15" s="8">
        <f t="shared" si="9"/>
        <v>0</v>
      </c>
      <c r="O15" s="91"/>
      <c r="P15" s="91"/>
      <c r="Q15" s="91"/>
      <c r="R15" s="91"/>
      <c r="S15" s="91"/>
      <c r="T15" s="91"/>
      <c r="U15" s="91"/>
      <c r="V15" s="91"/>
      <c r="W15" s="91"/>
      <c r="X15" s="91"/>
      <c r="Y15" s="91"/>
    </row>
    <row r="16" spans="1:25">
      <c r="A16" s="113"/>
      <c r="B16" s="99" t="s">
        <v>137</v>
      </c>
      <c r="C16" s="92" t="s">
        <v>14</v>
      </c>
      <c r="D16" s="92" t="s">
        <v>14</v>
      </c>
      <c r="E16" s="3" t="s">
        <v>15</v>
      </c>
      <c r="F16" s="32">
        <f t="shared" si="3"/>
        <v>590807.28</v>
      </c>
      <c r="G16" s="7">
        <f t="shared" ref="G16:J16" si="10">G17+G18</f>
        <v>48014.520000000004</v>
      </c>
      <c r="H16" s="7">
        <f t="shared" si="10"/>
        <v>32909.760000000002</v>
      </c>
      <c r="I16" s="7">
        <f t="shared" si="10"/>
        <v>32508</v>
      </c>
      <c r="J16" s="7">
        <f t="shared" si="10"/>
        <v>127346</v>
      </c>
      <c r="K16" s="7">
        <f>K17+K18</f>
        <v>93431</v>
      </c>
      <c r="L16" s="76">
        <f t="shared" ref="L16" si="11">L17+L18</f>
        <v>87998</v>
      </c>
      <c r="M16" s="7">
        <f t="shared" ref="M16:N16" si="12">M17+M18</f>
        <v>84300</v>
      </c>
      <c r="N16" s="7">
        <f t="shared" si="12"/>
        <v>84300</v>
      </c>
      <c r="O16" s="92" t="s">
        <v>14</v>
      </c>
      <c r="P16" s="92" t="s">
        <v>14</v>
      </c>
      <c r="Q16" s="89" t="s">
        <v>14</v>
      </c>
      <c r="R16" s="89" t="s">
        <v>14</v>
      </c>
      <c r="S16" s="89" t="s">
        <v>14</v>
      </c>
      <c r="T16" s="89" t="s">
        <v>14</v>
      </c>
      <c r="U16" s="89" t="s">
        <v>14</v>
      </c>
      <c r="V16" s="89" t="s">
        <v>14</v>
      </c>
      <c r="W16" s="89" t="s">
        <v>14</v>
      </c>
      <c r="X16" s="89" t="s">
        <v>14</v>
      </c>
      <c r="Y16" s="89" t="s">
        <v>14</v>
      </c>
    </row>
    <row r="17" spans="1:25" ht="39.6">
      <c r="A17" s="113"/>
      <c r="B17" s="98"/>
      <c r="C17" s="92"/>
      <c r="D17" s="92"/>
      <c r="E17" s="2" t="s">
        <v>16</v>
      </c>
      <c r="F17" s="32">
        <f t="shared" si="3"/>
        <v>577724.28</v>
      </c>
      <c r="G17" s="8">
        <f>G20+G23+G26+G29+G32+G35+G38</f>
        <v>48014.520000000004</v>
      </c>
      <c r="H17" s="8">
        <f t="shared" ref="H17:I17" si="13">H20+H23+H26+H29+H32+H35+H38</f>
        <v>32909.760000000002</v>
      </c>
      <c r="I17" s="8">
        <f t="shared" si="13"/>
        <v>29800</v>
      </c>
      <c r="J17" s="8">
        <f>J20+J23+J26+J29+J32+J35+J38+J41</f>
        <v>124500</v>
      </c>
      <c r="K17" s="8">
        <f>K20+K23+K26+K29+K32+K35+K38+K41</f>
        <v>90300</v>
      </c>
      <c r="L17" s="75">
        <f t="shared" ref="L17" si="14">L20+L23+L26+L29+L32+L35+L38+L41</f>
        <v>83600</v>
      </c>
      <c r="M17" s="8">
        <f t="shared" ref="M17:N17" si="15">M20+M23+M26+M29+M32+M35+M38+M41</f>
        <v>84300</v>
      </c>
      <c r="N17" s="8">
        <f t="shared" si="15"/>
        <v>84300</v>
      </c>
      <c r="O17" s="92"/>
      <c r="P17" s="92"/>
      <c r="Q17" s="90"/>
      <c r="R17" s="90"/>
      <c r="S17" s="90"/>
      <c r="T17" s="90"/>
      <c r="U17" s="90"/>
      <c r="V17" s="90"/>
      <c r="W17" s="90"/>
      <c r="X17" s="90"/>
      <c r="Y17" s="90"/>
    </row>
    <row r="18" spans="1:25" ht="24.75" customHeight="1">
      <c r="A18" s="113"/>
      <c r="B18" s="98"/>
      <c r="C18" s="92"/>
      <c r="D18" s="92"/>
      <c r="E18" s="2" t="s">
        <v>17</v>
      </c>
      <c r="F18" s="32">
        <f t="shared" si="3"/>
        <v>13083</v>
      </c>
      <c r="G18" s="8">
        <f>G21+G24+G27+G30+G33+G36+G39</f>
        <v>0</v>
      </c>
      <c r="H18" s="8">
        <f t="shared" ref="H18:J18" si="16">H21+H24+H27+H30+H33+H36+H39</f>
        <v>0</v>
      </c>
      <c r="I18" s="8">
        <f t="shared" si="16"/>
        <v>2708</v>
      </c>
      <c r="J18" s="8">
        <f t="shared" si="16"/>
        <v>2846</v>
      </c>
      <c r="K18" s="8">
        <f>K21+K24+K27+K30+K33+K36+K39+K42</f>
        <v>3131</v>
      </c>
      <c r="L18" s="75">
        <f t="shared" ref="L18" si="17">L21+L24+L27+L30+L33+L36+L39+L42</f>
        <v>4398</v>
      </c>
      <c r="M18" s="8">
        <f t="shared" ref="M18:N18" si="18">M21+M24+M27+M30+M33+M36+M39+M42</f>
        <v>0</v>
      </c>
      <c r="N18" s="8">
        <f t="shared" si="18"/>
        <v>0</v>
      </c>
      <c r="O18" s="92"/>
      <c r="P18" s="92"/>
      <c r="Q18" s="91"/>
      <c r="R18" s="91"/>
      <c r="S18" s="91"/>
      <c r="T18" s="91"/>
      <c r="U18" s="91"/>
      <c r="V18" s="91"/>
      <c r="W18" s="91"/>
      <c r="X18" s="91"/>
      <c r="Y18" s="91"/>
    </row>
    <row r="19" spans="1:25" ht="12.75" customHeight="1">
      <c r="A19" s="113"/>
      <c r="B19" s="99" t="s">
        <v>46</v>
      </c>
      <c r="C19" s="92">
        <v>601</v>
      </c>
      <c r="D19" s="96" t="s">
        <v>47</v>
      </c>
      <c r="E19" s="3" t="s">
        <v>15</v>
      </c>
      <c r="F19" s="32">
        <f t="shared" si="3"/>
        <v>360300</v>
      </c>
      <c r="G19" s="7">
        <f t="shared" ref="G19:L19" si="19">G20+G21</f>
        <v>35000</v>
      </c>
      <c r="H19" s="7">
        <f t="shared" si="19"/>
        <v>32300</v>
      </c>
      <c r="I19" s="7">
        <f t="shared" si="19"/>
        <v>11100</v>
      </c>
      <c r="J19" s="7">
        <f t="shared" si="19"/>
        <v>70000</v>
      </c>
      <c r="K19" s="7">
        <f t="shared" si="19"/>
        <v>68600</v>
      </c>
      <c r="L19" s="76">
        <f t="shared" si="19"/>
        <v>47300</v>
      </c>
      <c r="M19" s="7">
        <f t="shared" ref="M19:N19" si="20">M20+M21</f>
        <v>48000</v>
      </c>
      <c r="N19" s="7">
        <f t="shared" si="20"/>
        <v>48000</v>
      </c>
      <c r="O19" s="101" t="s">
        <v>18</v>
      </c>
      <c r="P19" s="92" t="s">
        <v>19</v>
      </c>
      <c r="Q19" s="92">
        <f>R19+S19+T19+U19+V19+W19</f>
        <v>7</v>
      </c>
      <c r="R19" s="92">
        <v>1</v>
      </c>
      <c r="S19" s="92">
        <v>1</v>
      </c>
      <c r="T19" s="92">
        <v>1</v>
      </c>
      <c r="U19" s="92">
        <v>1</v>
      </c>
      <c r="V19" s="92">
        <v>2</v>
      </c>
      <c r="W19" s="92">
        <v>1</v>
      </c>
      <c r="X19" s="83"/>
      <c r="Y19" s="83"/>
    </row>
    <row r="20" spans="1:25" ht="27" customHeight="1">
      <c r="A20" s="113"/>
      <c r="B20" s="129"/>
      <c r="C20" s="92"/>
      <c r="D20" s="97"/>
      <c r="E20" s="2" t="s">
        <v>16</v>
      </c>
      <c r="F20" s="32">
        <f t="shared" si="3"/>
        <v>360300</v>
      </c>
      <c r="G20" s="7">
        <v>35000</v>
      </c>
      <c r="H20" s="7">
        <v>32300</v>
      </c>
      <c r="I20" s="7">
        <v>11100</v>
      </c>
      <c r="J20" s="7">
        <v>70000</v>
      </c>
      <c r="K20" s="7">
        <v>68600</v>
      </c>
      <c r="L20" s="76">
        <v>47300</v>
      </c>
      <c r="M20" s="7">
        <v>48000</v>
      </c>
      <c r="N20" s="7">
        <v>48000</v>
      </c>
      <c r="O20" s="101"/>
      <c r="P20" s="92"/>
      <c r="Q20" s="92"/>
      <c r="R20" s="92"/>
      <c r="S20" s="92"/>
      <c r="T20" s="92"/>
      <c r="U20" s="92"/>
      <c r="V20" s="92"/>
      <c r="W20" s="92"/>
      <c r="X20" s="84"/>
      <c r="Y20" s="84"/>
    </row>
    <row r="21" spans="1:25" ht="14.25" customHeight="1">
      <c r="A21" s="113"/>
      <c r="B21" s="129"/>
      <c r="C21" s="92"/>
      <c r="D21" s="97"/>
      <c r="E21" s="2" t="s">
        <v>17</v>
      </c>
      <c r="F21" s="32">
        <f t="shared" si="3"/>
        <v>0</v>
      </c>
      <c r="G21" s="7">
        <f>H21+I21+J21+K21+L21+O21</f>
        <v>0</v>
      </c>
      <c r="H21" s="7">
        <f>I21+J21+K21+L21+O21+P21</f>
        <v>0</v>
      </c>
      <c r="I21" s="7">
        <f>J21+K21+L21+O21+P21+Q21</f>
        <v>0</v>
      </c>
      <c r="J21" s="7">
        <f>K21+L21+O21+P21+Q21+R21</f>
        <v>0</v>
      </c>
      <c r="K21" s="7">
        <f>L21+O21+P21+Q21+R21+S21</f>
        <v>0</v>
      </c>
      <c r="L21" s="76">
        <v>0</v>
      </c>
      <c r="M21" s="7">
        <v>0</v>
      </c>
      <c r="N21" s="7">
        <v>0</v>
      </c>
      <c r="O21" s="101"/>
      <c r="P21" s="92"/>
      <c r="Q21" s="92"/>
      <c r="R21" s="92"/>
      <c r="S21" s="92"/>
      <c r="T21" s="92"/>
      <c r="U21" s="92"/>
      <c r="V21" s="92"/>
      <c r="W21" s="92"/>
      <c r="X21" s="85"/>
      <c r="Y21" s="85"/>
    </row>
    <row r="22" spans="1:25" ht="12.75" customHeight="1">
      <c r="A22" s="113"/>
      <c r="B22" s="99" t="s">
        <v>74</v>
      </c>
      <c r="C22" s="92">
        <v>601</v>
      </c>
      <c r="D22" s="96" t="s">
        <v>53</v>
      </c>
      <c r="E22" s="3" t="s">
        <v>15</v>
      </c>
      <c r="F22" s="32">
        <f t="shared" si="3"/>
        <v>4800</v>
      </c>
      <c r="G22" s="7">
        <f t="shared" ref="G22:L22" si="21">G23+G24</f>
        <v>0</v>
      </c>
      <c r="H22" s="7">
        <f t="shared" si="21"/>
        <v>0</v>
      </c>
      <c r="I22" s="7">
        <f t="shared" si="21"/>
        <v>0</v>
      </c>
      <c r="J22" s="7">
        <f t="shared" si="21"/>
        <v>0</v>
      </c>
      <c r="K22" s="7">
        <f t="shared" si="21"/>
        <v>0</v>
      </c>
      <c r="L22" s="76">
        <f t="shared" si="21"/>
        <v>0</v>
      </c>
      <c r="M22" s="7">
        <f t="shared" ref="M22:N22" si="22">M23+M24</f>
        <v>2400</v>
      </c>
      <c r="N22" s="7">
        <f t="shared" si="22"/>
        <v>2400</v>
      </c>
      <c r="O22" s="101" t="s">
        <v>143</v>
      </c>
      <c r="P22" s="92" t="s">
        <v>19</v>
      </c>
      <c r="Q22" s="92">
        <f>R22+S22+T22+U22+V22+W22</f>
        <v>2</v>
      </c>
      <c r="R22" s="92">
        <v>2</v>
      </c>
      <c r="S22" s="92">
        <v>0</v>
      </c>
      <c r="T22" s="92">
        <v>0</v>
      </c>
      <c r="U22" s="92">
        <v>0</v>
      </c>
      <c r="V22" s="92">
        <v>0</v>
      </c>
      <c r="W22" s="92">
        <v>0</v>
      </c>
      <c r="X22" s="83"/>
      <c r="Y22" s="83"/>
    </row>
    <row r="23" spans="1:25" ht="45.6" customHeight="1">
      <c r="A23" s="113"/>
      <c r="B23" s="99"/>
      <c r="C23" s="92"/>
      <c r="D23" s="97"/>
      <c r="E23" s="2" t="s">
        <v>16</v>
      </c>
      <c r="F23" s="32">
        <f t="shared" si="3"/>
        <v>4800</v>
      </c>
      <c r="G23" s="7">
        <v>0</v>
      </c>
      <c r="H23" s="7">
        <v>0</v>
      </c>
      <c r="I23" s="7">
        <v>0</v>
      </c>
      <c r="J23" s="7">
        <v>0</v>
      </c>
      <c r="K23" s="7">
        <v>0</v>
      </c>
      <c r="L23" s="76">
        <v>0</v>
      </c>
      <c r="M23" s="7">
        <v>2400</v>
      </c>
      <c r="N23" s="7">
        <v>2400</v>
      </c>
      <c r="O23" s="101"/>
      <c r="P23" s="92"/>
      <c r="Q23" s="92"/>
      <c r="R23" s="92"/>
      <c r="S23" s="92"/>
      <c r="T23" s="92"/>
      <c r="U23" s="92"/>
      <c r="V23" s="92"/>
      <c r="W23" s="92"/>
      <c r="X23" s="84"/>
      <c r="Y23" s="84"/>
    </row>
    <row r="24" spans="1:25" ht="38.4" customHeight="1">
      <c r="A24" s="113"/>
      <c r="B24" s="99"/>
      <c r="C24" s="92"/>
      <c r="D24" s="97"/>
      <c r="E24" s="2" t="s">
        <v>17</v>
      </c>
      <c r="F24" s="32">
        <f t="shared" si="3"/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6">
        <v>0</v>
      </c>
      <c r="M24" s="7">
        <v>0</v>
      </c>
      <c r="N24" s="7">
        <v>0</v>
      </c>
      <c r="O24" s="101"/>
      <c r="P24" s="92"/>
      <c r="Q24" s="92"/>
      <c r="R24" s="92"/>
      <c r="S24" s="92"/>
      <c r="T24" s="92"/>
      <c r="U24" s="92"/>
      <c r="V24" s="92"/>
      <c r="W24" s="92"/>
      <c r="X24" s="85"/>
      <c r="Y24" s="85"/>
    </row>
    <row r="25" spans="1:25" ht="12.75" customHeight="1">
      <c r="A25" s="113"/>
      <c r="B25" s="99" t="s">
        <v>48</v>
      </c>
      <c r="C25" s="92">
        <v>601</v>
      </c>
      <c r="D25" s="96" t="s">
        <v>52</v>
      </c>
      <c r="E25" s="3" t="s">
        <v>15</v>
      </c>
      <c r="F25" s="32">
        <f t="shared" si="3"/>
        <v>4800</v>
      </c>
      <c r="G25" s="7">
        <f t="shared" ref="G25:L25" si="23">G26+G27</f>
        <v>0</v>
      </c>
      <c r="H25" s="7">
        <f t="shared" si="23"/>
        <v>0</v>
      </c>
      <c r="I25" s="7">
        <f t="shared" si="23"/>
        <v>0</v>
      </c>
      <c r="J25" s="7">
        <f t="shared" si="23"/>
        <v>0</v>
      </c>
      <c r="K25" s="7">
        <f t="shared" si="23"/>
        <v>0</v>
      </c>
      <c r="L25" s="76">
        <f t="shared" si="23"/>
        <v>0</v>
      </c>
      <c r="M25" s="7">
        <f t="shared" ref="M25:N25" si="24">M26+M27</f>
        <v>2400</v>
      </c>
      <c r="N25" s="7">
        <f t="shared" si="24"/>
        <v>2400</v>
      </c>
      <c r="O25" s="101" t="s">
        <v>21</v>
      </c>
      <c r="P25" s="92" t="s">
        <v>22</v>
      </c>
      <c r="Q25" s="92">
        <v>100</v>
      </c>
      <c r="R25" s="12">
        <v>100</v>
      </c>
      <c r="S25" s="12">
        <v>100</v>
      </c>
      <c r="T25" s="12">
        <v>100</v>
      </c>
      <c r="U25" s="12">
        <v>0</v>
      </c>
      <c r="V25" s="89">
        <v>0</v>
      </c>
      <c r="W25" s="89">
        <v>0</v>
      </c>
      <c r="X25" s="83"/>
      <c r="Y25" s="83"/>
    </row>
    <row r="26" spans="1:25" ht="48.6" customHeight="1">
      <c r="A26" s="113"/>
      <c r="B26" s="99"/>
      <c r="C26" s="92"/>
      <c r="D26" s="97"/>
      <c r="E26" s="2" t="s">
        <v>16</v>
      </c>
      <c r="F26" s="32">
        <f t="shared" si="3"/>
        <v>4800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6">
        <v>0</v>
      </c>
      <c r="M26" s="7">
        <v>2400</v>
      </c>
      <c r="N26" s="7">
        <v>2400</v>
      </c>
      <c r="O26" s="101"/>
      <c r="P26" s="92"/>
      <c r="Q26" s="92"/>
      <c r="R26" s="13"/>
      <c r="S26" s="13"/>
      <c r="T26" s="13"/>
      <c r="U26" s="13"/>
      <c r="V26" s="90"/>
      <c r="W26" s="90"/>
      <c r="X26" s="84"/>
      <c r="Y26" s="84"/>
    </row>
    <row r="27" spans="1:25" ht="18.600000000000001" customHeight="1">
      <c r="A27" s="113"/>
      <c r="B27" s="99"/>
      <c r="C27" s="92"/>
      <c r="D27" s="97"/>
      <c r="E27" s="2" t="s">
        <v>17</v>
      </c>
      <c r="F27" s="32">
        <f t="shared" si="3"/>
        <v>0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  <c r="L27" s="76">
        <v>0</v>
      </c>
      <c r="M27" s="7">
        <v>0</v>
      </c>
      <c r="N27" s="7">
        <v>0</v>
      </c>
      <c r="O27" s="101"/>
      <c r="P27" s="92"/>
      <c r="Q27" s="92"/>
      <c r="R27" s="14"/>
      <c r="S27" s="14"/>
      <c r="T27" s="14"/>
      <c r="U27" s="14"/>
      <c r="V27" s="91"/>
      <c r="W27" s="91"/>
      <c r="X27" s="85"/>
      <c r="Y27" s="85"/>
    </row>
    <row r="28" spans="1:25" ht="18.75" customHeight="1">
      <c r="A28" s="113"/>
      <c r="B28" s="99" t="s">
        <v>49</v>
      </c>
      <c r="C28" s="92">
        <v>601</v>
      </c>
      <c r="D28" s="96" t="s">
        <v>50</v>
      </c>
      <c r="E28" s="3" t="s">
        <v>15</v>
      </c>
      <c r="F28" s="32">
        <f t="shared" si="3"/>
        <v>18624.28</v>
      </c>
      <c r="G28" s="7">
        <f t="shared" ref="G28:L28" si="25">G29+G30</f>
        <v>8014.52</v>
      </c>
      <c r="H28" s="7">
        <f t="shared" si="25"/>
        <v>609.76</v>
      </c>
      <c r="I28" s="7">
        <f t="shared" si="25"/>
        <v>0</v>
      </c>
      <c r="J28" s="7">
        <f t="shared" si="25"/>
        <v>0</v>
      </c>
      <c r="K28" s="7">
        <f t="shared" si="25"/>
        <v>0</v>
      </c>
      <c r="L28" s="76">
        <f t="shared" si="25"/>
        <v>0</v>
      </c>
      <c r="M28" s="7">
        <f t="shared" ref="M28:N28" si="26">M29+M30</f>
        <v>5000</v>
      </c>
      <c r="N28" s="7">
        <f t="shared" si="26"/>
        <v>5000</v>
      </c>
      <c r="O28" s="101" t="s">
        <v>144</v>
      </c>
      <c r="P28" s="92" t="s">
        <v>19</v>
      </c>
      <c r="Q28" s="92">
        <f>R28+S28+T28+U28+V28+W28</f>
        <v>1</v>
      </c>
      <c r="R28" s="92">
        <v>1</v>
      </c>
      <c r="S28" s="92">
        <v>0</v>
      </c>
      <c r="T28" s="92">
        <v>0</v>
      </c>
      <c r="U28" s="92">
        <v>0</v>
      </c>
      <c r="V28" s="92">
        <v>0</v>
      </c>
      <c r="W28" s="92">
        <v>0</v>
      </c>
      <c r="X28" s="83"/>
      <c r="Y28" s="83"/>
    </row>
    <row r="29" spans="1:25" ht="27" customHeight="1">
      <c r="A29" s="113"/>
      <c r="B29" s="98"/>
      <c r="C29" s="92"/>
      <c r="D29" s="97"/>
      <c r="E29" s="2" t="s">
        <v>16</v>
      </c>
      <c r="F29" s="32">
        <f t="shared" si="3"/>
        <v>18624.28</v>
      </c>
      <c r="G29" s="7">
        <v>8014.52</v>
      </c>
      <c r="H29" s="7">
        <v>609.76</v>
      </c>
      <c r="I29" s="7">
        <v>0</v>
      </c>
      <c r="J29" s="7">
        <v>0</v>
      </c>
      <c r="K29" s="7">
        <v>0</v>
      </c>
      <c r="L29" s="76">
        <v>0</v>
      </c>
      <c r="M29" s="7">
        <v>5000</v>
      </c>
      <c r="N29" s="7">
        <v>5000</v>
      </c>
      <c r="O29" s="101"/>
      <c r="P29" s="92"/>
      <c r="Q29" s="92"/>
      <c r="R29" s="92"/>
      <c r="S29" s="92"/>
      <c r="T29" s="92"/>
      <c r="U29" s="92"/>
      <c r="V29" s="92"/>
      <c r="W29" s="92"/>
      <c r="X29" s="84"/>
      <c r="Y29" s="84"/>
    </row>
    <row r="30" spans="1:25" ht="72.599999999999994" customHeight="1">
      <c r="A30" s="113"/>
      <c r="B30" s="98"/>
      <c r="C30" s="92"/>
      <c r="D30" s="97"/>
      <c r="E30" s="2" t="s">
        <v>17</v>
      </c>
      <c r="F30" s="32">
        <f t="shared" si="3"/>
        <v>0</v>
      </c>
      <c r="G30" s="7">
        <v>0</v>
      </c>
      <c r="H30" s="7">
        <v>0</v>
      </c>
      <c r="I30" s="7">
        <v>0</v>
      </c>
      <c r="J30" s="7">
        <v>0</v>
      </c>
      <c r="K30" s="7">
        <v>0</v>
      </c>
      <c r="L30" s="76">
        <v>0</v>
      </c>
      <c r="M30" s="7">
        <v>0</v>
      </c>
      <c r="N30" s="7">
        <v>0</v>
      </c>
      <c r="O30" s="101"/>
      <c r="P30" s="92"/>
      <c r="Q30" s="92"/>
      <c r="R30" s="92"/>
      <c r="S30" s="92"/>
      <c r="T30" s="92"/>
      <c r="U30" s="92"/>
      <c r="V30" s="92"/>
      <c r="W30" s="92"/>
      <c r="X30" s="85"/>
      <c r="Y30" s="85"/>
    </row>
    <row r="31" spans="1:25" ht="12" customHeight="1">
      <c r="A31" s="113"/>
      <c r="B31" s="99" t="s">
        <v>136</v>
      </c>
      <c r="C31" s="92">
        <v>601</v>
      </c>
      <c r="D31" s="96" t="s">
        <v>51</v>
      </c>
      <c r="E31" s="3" t="s">
        <v>15</v>
      </c>
      <c r="F31" s="32">
        <f t="shared" si="3"/>
        <v>49800</v>
      </c>
      <c r="G31" s="7">
        <f t="shared" ref="G31:L31" si="27">G32+G33</f>
        <v>5000</v>
      </c>
      <c r="H31" s="7">
        <f t="shared" si="27"/>
        <v>0</v>
      </c>
      <c r="I31" s="7">
        <f t="shared" si="27"/>
        <v>3800</v>
      </c>
      <c r="J31" s="7">
        <f t="shared" si="27"/>
        <v>0</v>
      </c>
      <c r="K31" s="7">
        <f t="shared" si="27"/>
        <v>4000</v>
      </c>
      <c r="L31" s="76">
        <f t="shared" si="27"/>
        <v>20000</v>
      </c>
      <c r="M31" s="7">
        <f t="shared" ref="M31:N31" si="28">M32+M33</f>
        <v>8500</v>
      </c>
      <c r="N31" s="7">
        <f t="shared" si="28"/>
        <v>8500</v>
      </c>
      <c r="O31" s="101" t="s">
        <v>145</v>
      </c>
      <c r="P31" s="92" t="s">
        <v>19</v>
      </c>
      <c r="Q31" s="92">
        <f>R31+S31+T31+U31+V31+W31</f>
        <v>4</v>
      </c>
      <c r="R31" s="92">
        <v>1</v>
      </c>
      <c r="S31" s="92">
        <v>0</v>
      </c>
      <c r="T31" s="92">
        <v>1</v>
      </c>
      <c r="U31" s="92">
        <v>0</v>
      </c>
      <c r="V31" s="92">
        <v>1</v>
      </c>
      <c r="W31" s="92">
        <v>1</v>
      </c>
      <c r="X31" s="83"/>
      <c r="Y31" s="83"/>
    </row>
    <row r="32" spans="1:25" ht="38.4" customHeight="1">
      <c r="A32" s="113"/>
      <c r="B32" s="98"/>
      <c r="C32" s="92"/>
      <c r="D32" s="97"/>
      <c r="E32" s="2" t="s">
        <v>16</v>
      </c>
      <c r="F32" s="32">
        <f t="shared" si="3"/>
        <v>49800</v>
      </c>
      <c r="G32" s="7">
        <v>5000</v>
      </c>
      <c r="H32" s="7">
        <v>0</v>
      </c>
      <c r="I32" s="7">
        <v>3800</v>
      </c>
      <c r="J32" s="7">
        <v>0</v>
      </c>
      <c r="K32" s="7">
        <v>4000</v>
      </c>
      <c r="L32" s="76">
        <v>20000</v>
      </c>
      <c r="M32" s="7">
        <v>8500</v>
      </c>
      <c r="N32" s="7">
        <v>8500</v>
      </c>
      <c r="O32" s="101"/>
      <c r="P32" s="92"/>
      <c r="Q32" s="92"/>
      <c r="R32" s="92"/>
      <c r="S32" s="92"/>
      <c r="T32" s="92"/>
      <c r="U32" s="92"/>
      <c r="V32" s="92"/>
      <c r="W32" s="92"/>
      <c r="X32" s="84"/>
      <c r="Y32" s="84"/>
    </row>
    <row r="33" spans="1:25" ht="31.2" customHeight="1">
      <c r="A33" s="113"/>
      <c r="B33" s="98"/>
      <c r="C33" s="92"/>
      <c r="D33" s="97"/>
      <c r="E33" s="2" t="s">
        <v>17</v>
      </c>
      <c r="F33" s="32">
        <f t="shared" si="3"/>
        <v>0</v>
      </c>
      <c r="G33" s="7">
        <v>0</v>
      </c>
      <c r="H33" s="7">
        <v>0</v>
      </c>
      <c r="I33" s="7">
        <v>0</v>
      </c>
      <c r="J33" s="7">
        <v>0</v>
      </c>
      <c r="K33" s="7">
        <v>0</v>
      </c>
      <c r="L33" s="76">
        <v>0</v>
      </c>
      <c r="M33" s="7">
        <v>0</v>
      </c>
      <c r="N33" s="7">
        <v>0</v>
      </c>
      <c r="O33" s="101"/>
      <c r="P33" s="92"/>
      <c r="Q33" s="92"/>
      <c r="R33" s="92"/>
      <c r="S33" s="92"/>
      <c r="T33" s="92"/>
      <c r="U33" s="92"/>
      <c r="V33" s="92"/>
      <c r="W33" s="92"/>
      <c r="X33" s="85"/>
      <c r="Y33" s="85"/>
    </row>
    <row r="34" spans="1:25" ht="21" customHeight="1">
      <c r="A34" s="15"/>
      <c r="B34" s="99" t="s">
        <v>112</v>
      </c>
      <c r="C34" s="92">
        <v>601</v>
      </c>
      <c r="D34" s="34" t="s">
        <v>51</v>
      </c>
      <c r="E34" s="3" t="s">
        <v>15</v>
      </c>
      <c r="F34" s="32">
        <f t="shared" si="3"/>
        <v>101400</v>
      </c>
      <c r="G34" s="7">
        <f>G35+G36</f>
        <v>0</v>
      </c>
      <c r="H34" s="7">
        <f t="shared" ref="H34:L34" si="29">H35+H36</f>
        <v>0</v>
      </c>
      <c r="I34" s="7">
        <f t="shared" si="29"/>
        <v>14900</v>
      </c>
      <c r="J34" s="7">
        <f t="shared" si="29"/>
        <v>16500</v>
      </c>
      <c r="K34" s="7">
        <f t="shared" si="29"/>
        <v>17700</v>
      </c>
      <c r="L34" s="76">
        <f t="shared" si="29"/>
        <v>16300</v>
      </c>
      <c r="M34" s="7">
        <f t="shared" ref="M34:N34" si="30">M35+M36</f>
        <v>18000</v>
      </c>
      <c r="N34" s="7">
        <f t="shared" si="30"/>
        <v>18000</v>
      </c>
      <c r="O34" s="101" t="s">
        <v>170</v>
      </c>
      <c r="P34" s="92" t="s">
        <v>19</v>
      </c>
      <c r="Q34" s="92" t="s">
        <v>20</v>
      </c>
      <c r="R34" s="92" t="s">
        <v>20</v>
      </c>
      <c r="S34" s="92" t="s">
        <v>20</v>
      </c>
      <c r="T34" s="92">
        <v>1</v>
      </c>
      <c r="U34" s="92">
        <v>1</v>
      </c>
      <c r="V34" s="92">
        <v>1</v>
      </c>
      <c r="W34" s="92">
        <v>1</v>
      </c>
      <c r="X34" s="83"/>
      <c r="Y34" s="83"/>
    </row>
    <row r="35" spans="1:25" ht="31.2" customHeight="1">
      <c r="A35" s="15"/>
      <c r="B35" s="98"/>
      <c r="C35" s="92"/>
      <c r="D35" s="16"/>
      <c r="E35" s="2" t="s">
        <v>16</v>
      </c>
      <c r="F35" s="32">
        <f t="shared" si="3"/>
        <v>101400</v>
      </c>
      <c r="G35" s="7">
        <v>0</v>
      </c>
      <c r="H35" s="7">
        <v>0</v>
      </c>
      <c r="I35" s="7">
        <v>14900</v>
      </c>
      <c r="J35" s="7">
        <v>16500</v>
      </c>
      <c r="K35" s="7">
        <v>17700</v>
      </c>
      <c r="L35" s="76">
        <v>16300</v>
      </c>
      <c r="M35" s="7">
        <v>18000</v>
      </c>
      <c r="N35" s="7">
        <v>18000</v>
      </c>
      <c r="O35" s="101"/>
      <c r="P35" s="92"/>
      <c r="Q35" s="92"/>
      <c r="R35" s="92"/>
      <c r="S35" s="92"/>
      <c r="T35" s="92"/>
      <c r="U35" s="92"/>
      <c r="V35" s="92"/>
      <c r="W35" s="92"/>
      <c r="X35" s="84"/>
      <c r="Y35" s="84"/>
    </row>
    <row r="36" spans="1:25" ht="31.2" customHeight="1">
      <c r="A36" s="15"/>
      <c r="B36" s="98"/>
      <c r="C36" s="92"/>
      <c r="D36" s="16"/>
      <c r="E36" s="2" t="s">
        <v>17</v>
      </c>
      <c r="F36" s="32">
        <f t="shared" si="3"/>
        <v>0</v>
      </c>
      <c r="G36" s="7">
        <v>0</v>
      </c>
      <c r="H36" s="7">
        <v>0</v>
      </c>
      <c r="I36" s="7">
        <v>0</v>
      </c>
      <c r="J36" s="7">
        <v>0</v>
      </c>
      <c r="K36" s="7">
        <v>0</v>
      </c>
      <c r="L36" s="76">
        <v>0</v>
      </c>
      <c r="M36" s="7">
        <v>0</v>
      </c>
      <c r="N36" s="7">
        <v>0</v>
      </c>
      <c r="O36" s="101"/>
      <c r="P36" s="92"/>
      <c r="Q36" s="92"/>
      <c r="R36" s="92"/>
      <c r="S36" s="92"/>
      <c r="T36" s="92"/>
      <c r="U36" s="92"/>
      <c r="V36" s="92"/>
      <c r="W36" s="92"/>
      <c r="X36" s="85"/>
      <c r="Y36" s="85"/>
    </row>
    <row r="37" spans="1:25" ht="41.25" customHeight="1">
      <c r="A37" s="15"/>
      <c r="B37" s="99" t="s">
        <v>120</v>
      </c>
      <c r="C37" s="92">
        <v>601</v>
      </c>
      <c r="D37" s="34" t="s">
        <v>119</v>
      </c>
      <c r="E37" s="3" t="s">
        <v>15</v>
      </c>
      <c r="F37" s="32">
        <f t="shared" si="3"/>
        <v>13083</v>
      </c>
      <c r="G37" s="7">
        <f>G38+G39</f>
        <v>0</v>
      </c>
      <c r="H37" s="7">
        <f t="shared" ref="H37:L37" si="31">H38+H39</f>
        <v>0</v>
      </c>
      <c r="I37" s="7">
        <f t="shared" si="31"/>
        <v>2708</v>
      </c>
      <c r="J37" s="7">
        <f t="shared" si="31"/>
        <v>2846</v>
      </c>
      <c r="K37" s="7">
        <f t="shared" si="31"/>
        <v>3131</v>
      </c>
      <c r="L37" s="76">
        <f t="shared" si="31"/>
        <v>4398</v>
      </c>
      <c r="M37" s="7">
        <f t="shared" ref="M37:N37" si="32">M38+M39</f>
        <v>0</v>
      </c>
      <c r="N37" s="7">
        <f t="shared" si="32"/>
        <v>0</v>
      </c>
      <c r="O37" s="130" t="s">
        <v>129</v>
      </c>
      <c r="P37" s="92" t="s">
        <v>19</v>
      </c>
      <c r="Q37" s="92" t="s">
        <v>20</v>
      </c>
      <c r="R37" s="92" t="s">
        <v>20</v>
      </c>
      <c r="S37" s="92" t="s">
        <v>20</v>
      </c>
      <c r="T37" s="92">
        <v>1</v>
      </c>
      <c r="U37" s="92">
        <v>1</v>
      </c>
      <c r="V37" s="92">
        <v>1</v>
      </c>
      <c r="W37" s="92">
        <v>1</v>
      </c>
      <c r="X37" s="83"/>
      <c r="Y37" s="83"/>
    </row>
    <row r="38" spans="1:25" ht="65.25" customHeight="1">
      <c r="A38" s="15"/>
      <c r="B38" s="98"/>
      <c r="C38" s="92"/>
      <c r="D38" s="16"/>
      <c r="E38" s="2" t="s">
        <v>16</v>
      </c>
      <c r="F38" s="32">
        <f t="shared" si="3"/>
        <v>0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  <c r="L38" s="76">
        <v>0</v>
      </c>
      <c r="M38" s="7">
        <v>0</v>
      </c>
      <c r="N38" s="7">
        <v>0</v>
      </c>
      <c r="O38" s="130"/>
      <c r="P38" s="92"/>
      <c r="Q38" s="92"/>
      <c r="R38" s="92"/>
      <c r="S38" s="92"/>
      <c r="T38" s="92"/>
      <c r="U38" s="92"/>
      <c r="V38" s="92"/>
      <c r="W38" s="92"/>
      <c r="X38" s="84"/>
      <c r="Y38" s="84"/>
    </row>
    <row r="39" spans="1:25" ht="55.5" customHeight="1">
      <c r="A39" s="15"/>
      <c r="B39" s="98"/>
      <c r="C39" s="92"/>
      <c r="D39" s="16"/>
      <c r="E39" s="2" t="s">
        <v>17</v>
      </c>
      <c r="F39" s="32">
        <f t="shared" si="3"/>
        <v>13083</v>
      </c>
      <c r="G39" s="7">
        <v>0</v>
      </c>
      <c r="H39" s="7">
        <v>0</v>
      </c>
      <c r="I39" s="7">
        <v>2708</v>
      </c>
      <c r="J39" s="7">
        <v>2846</v>
      </c>
      <c r="K39" s="7">
        <v>3131</v>
      </c>
      <c r="L39" s="76">
        <v>4398</v>
      </c>
      <c r="M39" s="7">
        <v>0</v>
      </c>
      <c r="N39" s="7">
        <v>0</v>
      </c>
      <c r="O39" s="130"/>
      <c r="P39" s="92"/>
      <c r="Q39" s="92"/>
      <c r="R39" s="92"/>
      <c r="S39" s="92"/>
      <c r="T39" s="92"/>
      <c r="U39" s="92"/>
      <c r="V39" s="92"/>
      <c r="W39" s="92"/>
      <c r="X39" s="85"/>
      <c r="Y39" s="85"/>
    </row>
    <row r="40" spans="1:25" ht="31.2" customHeight="1">
      <c r="A40" s="15"/>
      <c r="B40" s="99" t="s">
        <v>130</v>
      </c>
      <c r="C40" s="92">
        <v>601</v>
      </c>
      <c r="D40" s="34" t="s">
        <v>131</v>
      </c>
      <c r="E40" s="3" t="s">
        <v>15</v>
      </c>
      <c r="F40" s="32">
        <f t="shared" si="3"/>
        <v>38000</v>
      </c>
      <c r="G40" s="7">
        <f>G41+G42</f>
        <v>0</v>
      </c>
      <c r="H40" s="7">
        <f t="shared" ref="H40:L40" si="33">H41+H42</f>
        <v>0</v>
      </c>
      <c r="I40" s="7">
        <f t="shared" si="33"/>
        <v>0</v>
      </c>
      <c r="J40" s="7">
        <f t="shared" si="33"/>
        <v>38000</v>
      </c>
      <c r="K40" s="7">
        <f t="shared" si="33"/>
        <v>0</v>
      </c>
      <c r="L40" s="76">
        <f t="shared" si="33"/>
        <v>0</v>
      </c>
      <c r="M40" s="7">
        <f t="shared" ref="M40:N40" si="34">M41+M42</f>
        <v>0</v>
      </c>
      <c r="N40" s="7">
        <f t="shared" si="34"/>
        <v>0</v>
      </c>
      <c r="O40" s="130" t="s">
        <v>132</v>
      </c>
      <c r="P40" s="92" t="s">
        <v>20</v>
      </c>
      <c r="Q40" s="92" t="s">
        <v>20</v>
      </c>
      <c r="R40" s="92" t="s">
        <v>20</v>
      </c>
      <c r="S40" s="92" t="s">
        <v>20</v>
      </c>
      <c r="T40" s="92" t="s">
        <v>20</v>
      </c>
      <c r="U40" s="92">
        <v>1</v>
      </c>
      <c r="V40" s="92">
        <v>0</v>
      </c>
      <c r="W40" s="92"/>
      <c r="X40" s="83"/>
      <c r="Y40" s="83"/>
    </row>
    <row r="41" spans="1:25" ht="31.2" customHeight="1">
      <c r="A41" s="15"/>
      <c r="B41" s="98"/>
      <c r="C41" s="92"/>
      <c r="D41" s="16"/>
      <c r="E41" s="2" t="s">
        <v>16</v>
      </c>
      <c r="F41" s="32">
        <f t="shared" si="3"/>
        <v>38000</v>
      </c>
      <c r="G41" s="7">
        <v>0</v>
      </c>
      <c r="H41" s="7">
        <v>0</v>
      </c>
      <c r="I41" s="7">
        <v>0</v>
      </c>
      <c r="J41" s="7">
        <v>38000</v>
      </c>
      <c r="K41" s="7">
        <v>0</v>
      </c>
      <c r="L41" s="76">
        <v>0</v>
      </c>
      <c r="M41" s="7">
        <v>0</v>
      </c>
      <c r="N41" s="7">
        <v>0</v>
      </c>
      <c r="O41" s="130"/>
      <c r="P41" s="92"/>
      <c r="Q41" s="92"/>
      <c r="R41" s="92"/>
      <c r="S41" s="92"/>
      <c r="T41" s="92"/>
      <c r="U41" s="92"/>
      <c r="V41" s="92"/>
      <c r="W41" s="92"/>
      <c r="X41" s="84"/>
      <c r="Y41" s="84"/>
    </row>
    <row r="42" spans="1:25" ht="31.2" customHeight="1">
      <c r="A42" s="15"/>
      <c r="B42" s="98"/>
      <c r="C42" s="92"/>
      <c r="D42" s="16"/>
      <c r="E42" s="2" t="s">
        <v>17</v>
      </c>
      <c r="F42" s="32">
        <f t="shared" si="3"/>
        <v>0</v>
      </c>
      <c r="G42" s="7">
        <v>0</v>
      </c>
      <c r="H42" s="7">
        <v>0</v>
      </c>
      <c r="I42" s="7">
        <v>0</v>
      </c>
      <c r="J42" s="7">
        <v>0</v>
      </c>
      <c r="K42" s="7">
        <v>0</v>
      </c>
      <c r="L42" s="76">
        <v>0</v>
      </c>
      <c r="M42" s="7">
        <v>0</v>
      </c>
      <c r="N42" s="7">
        <v>0</v>
      </c>
      <c r="O42" s="130"/>
      <c r="P42" s="92"/>
      <c r="Q42" s="92"/>
      <c r="R42" s="92"/>
      <c r="S42" s="92"/>
      <c r="T42" s="92"/>
      <c r="U42" s="92"/>
      <c r="V42" s="92"/>
      <c r="W42" s="92"/>
      <c r="X42" s="85"/>
      <c r="Y42" s="85"/>
    </row>
    <row r="43" spans="1:25" ht="23.25" customHeight="1">
      <c r="A43" s="113"/>
      <c r="B43" s="99" t="s">
        <v>23</v>
      </c>
      <c r="C43" s="92" t="s">
        <v>14</v>
      </c>
      <c r="D43" s="92" t="s">
        <v>14</v>
      </c>
      <c r="E43" s="3" t="s">
        <v>15</v>
      </c>
      <c r="F43" s="32">
        <f t="shared" si="3"/>
        <v>50707343.569999993</v>
      </c>
      <c r="G43" s="7">
        <f t="shared" ref="G43:L43" si="35">G44+G45</f>
        <v>4924896.42</v>
      </c>
      <c r="H43" s="7">
        <f t="shared" si="35"/>
        <v>5329531.76</v>
      </c>
      <c r="I43" s="7">
        <f t="shared" si="35"/>
        <v>5306902</v>
      </c>
      <c r="J43" s="7">
        <f t="shared" si="35"/>
        <v>5485529.25</v>
      </c>
      <c r="K43" s="7">
        <f t="shared" si="35"/>
        <v>5834706.7399999993</v>
      </c>
      <c r="L43" s="76">
        <f t="shared" si="35"/>
        <v>10263727.879999999</v>
      </c>
      <c r="M43" s="7">
        <f t="shared" ref="M43:N43" si="36">M44+M45</f>
        <v>6916809</v>
      </c>
      <c r="N43" s="7">
        <f t="shared" si="36"/>
        <v>6645240.5199999996</v>
      </c>
      <c r="O43" s="92" t="s">
        <v>20</v>
      </c>
      <c r="P43" s="92" t="s">
        <v>20</v>
      </c>
      <c r="Q43" s="92" t="s">
        <v>20</v>
      </c>
      <c r="R43" s="92" t="s">
        <v>20</v>
      </c>
      <c r="S43" s="92" t="s">
        <v>20</v>
      </c>
      <c r="T43" s="92" t="s">
        <v>20</v>
      </c>
      <c r="U43" s="92" t="s">
        <v>20</v>
      </c>
      <c r="V43" s="92" t="s">
        <v>20</v>
      </c>
      <c r="W43" s="92" t="s">
        <v>199</v>
      </c>
      <c r="X43" s="83"/>
      <c r="Y43" s="83"/>
    </row>
    <row r="44" spans="1:25" ht="42" customHeight="1">
      <c r="A44" s="113"/>
      <c r="B44" s="99"/>
      <c r="C44" s="92"/>
      <c r="D44" s="92"/>
      <c r="E44" s="2" t="s">
        <v>16</v>
      </c>
      <c r="F44" s="32">
        <f t="shared" si="3"/>
        <v>48793453.75999999</v>
      </c>
      <c r="G44" s="8">
        <f>G47</f>
        <v>4760994.42</v>
      </c>
      <c r="H44" s="8">
        <f t="shared" ref="H44:L44" si="37">H47</f>
        <v>5142555.76</v>
      </c>
      <c r="I44" s="8">
        <f t="shared" si="37"/>
        <v>5124507</v>
      </c>
      <c r="J44" s="8">
        <f t="shared" si="37"/>
        <v>5166596.8899999997</v>
      </c>
      <c r="K44" s="8">
        <f t="shared" si="37"/>
        <v>5627591.7399999993</v>
      </c>
      <c r="L44" s="75">
        <f t="shared" si="37"/>
        <v>9962218.4299999997</v>
      </c>
      <c r="M44" s="8">
        <f t="shared" ref="M44:N44" si="38">M47</f>
        <v>6652821</v>
      </c>
      <c r="N44" s="8">
        <f t="shared" si="38"/>
        <v>6356168.5199999996</v>
      </c>
      <c r="O44" s="92"/>
      <c r="P44" s="92"/>
      <c r="Q44" s="92"/>
      <c r="R44" s="92"/>
      <c r="S44" s="92"/>
      <c r="T44" s="92"/>
      <c r="U44" s="92"/>
      <c r="V44" s="92"/>
      <c r="W44" s="92"/>
      <c r="X44" s="84"/>
      <c r="Y44" s="84"/>
    </row>
    <row r="45" spans="1:25" ht="37.950000000000003" customHeight="1">
      <c r="A45" s="113"/>
      <c r="B45" s="99"/>
      <c r="C45" s="92"/>
      <c r="D45" s="92"/>
      <c r="E45" s="2" t="s">
        <v>17</v>
      </c>
      <c r="F45" s="32">
        <f t="shared" si="3"/>
        <v>1913889.8099999998</v>
      </c>
      <c r="G45" s="8">
        <f>G48</f>
        <v>163902</v>
      </c>
      <c r="H45" s="8">
        <f t="shared" ref="H45:L45" si="39">H48</f>
        <v>186976</v>
      </c>
      <c r="I45" s="8">
        <f t="shared" si="39"/>
        <v>182395</v>
      </c>
      <c r="J45" s="8">
        <f t="shared" si="39"/>
        <v>318932.36</v>
      </c>
      <c r="K45" s="8">
        <f t="shared" si="39"/>
        <v>207115</v>
      </c>
      <c r="L45" s="75">
        <f t="shared" si="39"/>
        <v>301509.45</v>
      </c>
      <c r="M45" s="8">
        <f t="shared" ref="M45:N45" si="40">M48</f>
        <v>263988</v>
      </c>
      <c r="N45" s="8">
        <f t="shared" si="40"/>
        <v>289072</v>
      </c>
      <c r="O45" s="92"/>
      <c r="P45" s="92"/>
      <c r="Q45" s="92"/>
      <c r="R45" s="92"/>
      <c r="S45" s="92"/>
      <c r="T45" s="92"/>
      <c r="U45" s="92"/>
      <c r="V45" s="92"/>
      <c r="W45" s="92"/>
      <c r="X45" s="85"/>
      <c r="Y45" s="85"/>
    </row>
    <row r="46" spans="1:25" ht="22.95" customHeight="1">
      <c r="A46" s="113"/>
      <c r="B46" s="99" t="s">
        <v>138</v>
      </c>
      <c r="C46" s="92" t="s">
        <v>14</v>
      </c>
      <c r="D46" s="92" t="s">
        <v>14</v>
      </c>
      <c r="E46" s="3" t="s">
        <v>15</v>
      </c>
      <c r="F46" s="32">
        <f t="shared" si="3"/>
        <v>50707343.569999993</v>
      </c>
      <c r="G46" s="8">
        <f>G47+G48</f>
        <v>4924896.42</v>
      </c>
      <c r="H46" s="8">
        <f t="shared" ref="H46:K46" si="41">H47+H48</f>
        <v>5329531.76</v>
      </c>
      <c r="I46" s="8">
        <f t="shared" si="41"/>
        <v>5306902</v>
      </c>
      <c r="J46" s="8">
        <f t="shared" si="41"/>
        <v>5485529.25</v>
      </c>
      <c r="K46" s="8">
        <f t="shared" si="41"/>
        <v>5834706.7399999993</v>
      </c>
      <c r="L46" s="75">
        <f>L47+L48</f>
        <v>10263727.879999999</v>
      </c>
      <c r="M46" s="8">
        <f t="shared" ref="M46:N46" si="42">M47+M48</f>
        <v>6916809</v>
      </c>
      <c r="N46" s="8">
        <f t="shared" si="42"/>
        <v>6645240.5199999996</v>
      </c>
      <c r="O46" s="92" t="s">
        <v>20</v>
      </c>
      <c r="P46" s="92" t="s">
        <v>20</v>
      </c>
      <c r="Q46" s="92" t="s">
        <v>20</v>
      </c>
      <c r="R46" s="92" t="s">
        <v>20</v>
      </c>
      <c r="S46" s="92" t="s">
        <v>20</v>
      </c>
      <c r="T46" s="92" t="s">
        <v>20</v>
      </c>
      <c r="U46" s="92" t="s">
        <v>20</v>
      </c>
      <c r="V46" s="92" t="s">
        <v>20</v>
      </c>
      <c r="W46" s="92" t="s">
        <v>199</v>
      </c>
      <c r="X46" s="83"/>
      <c r="Y46" s="35"/>
    </row>
    <row r="47" spans="1:25" ht="45" customHeight="1">
      <c r="A47" s="113"/>
      <c r="B47" s="98"/>
      <c r="C47" s="92"/>
      <c r="D47" s="92"/>
      <c r="E47" s="2" t="s">
        <v>16</v>
      </c>
      <c r="F47" s="32">
        <f t="shared" si="3"/>
        <v>48793453.75999999</v>
      </c>
      <c r="G47" s="8">
        <f t="shared" ref="G47:I48" si="43">G50+G59+G62+G65+G68+G71+G74+G77+G80+G83+G89+G92+G95+G98+G101+G104+G110</f>
        <v>4760994.42</v>
      </c>
      <c r="H47" s="8">
        <f t="shared" si="43"/>
        <v>5142555.76</v>
      </c>
      <c r="I47" s="8">
        <f t="shared" si="43"/>
        <v>5124507</v>
      </c>
      <c r="J47" s="8">
        <f>J50+J59+J62+J65+J68+J71+J74+J77+J80+J83+J89+J92+J95+J98+J101+J104+J110+J87</f>
        <v>5166596.8899999997</v>
      </c>
      <c r="K47" s="8">
        <f>K50+K59+K62+K65+K68+K71+K74+K77+K80+K83+K89+K92+K95+K98+K101+K104+K110</f>
        <v>5627591.7399999993</v>
      </c>
      <c r="L47" s="75">
        <f>L50+L59+L62+L65+L68+L71+L74+L77+L80+L83+L89+L92+L95+L98+L101+L104+L110+L56+L86+L53+L107</f>
        <v>9962218.4299999997</v>
      </c>
      <c r="M47" s="8">
        <f>M50+M59+M62+M65+M68+M71+M74+M77+M80+M83+M89+M92+M95+M98+M101+M104+M110</f>
        <v>6652821</v>
      </c>
      <c r="N47" s="8">
        <f>N50+N59+N62+N65+N68+N71+N74+N77+N80+N83+N89+N92+N95+N98+N101+N104+N110</f>
        <v>6356168.5199999996</v>
      </c>
      <c r="O47" s="92"/>
      <c r="P47" s="92"/>
      <c r="Q47" s="92"/>
      <c r="R47" s="92"/>
      <c r="S47" s="92"/>
      <c r="T47" s="92"/>
      <c r="U47" s="92"/>
      <c r="V47" s="92"/>
      <c r="W47" s="92"/>
      <c r="X47" s="84"/>
      <c r="Y47" s="36"/>
    </row>
    <row r="48" spans="1:25" ht="30.6" customHeight="1">
      <c r="A48" s="113"/>
      <c r="B48" s="98"/>
      <c r="C48" s="92"/>
      <c r="D48" s="92"/>
      <c r="E48" s="2" t="s">
        <v>17</v>
      </c>
      <c r="F48" s="32">
        <f t="shared" si="3"/>
        <v>1913889.8099999998</v>
      </c>
      <c r="G48" s="8">
        <f t="shared" si="43"/>
        <v>163902</v>
      </c>
      <c r="H48" s="8">
        <f t="shared" si="43"/>
        <v>186976</v>
      </c>
      <c r="I48" s="8">
        <f t="shared" si="43"/>
        <v>182395</v>
      </c>
      <c r="J48" s="8">
        <f>J51+J60+J63+J66+J69+J72+J75+J78+J81+J84+J90+J93+J96+J99+J102+J105+J111</f>
        <v>318932.36</v>
      </c>
      <c r="K48" s="8">
        <f>K51+K60+K63+K66+K69+K72+K75+K78+K81+K84+K90+K93+K96+K99+K102+K105+K111+K87</f>
        <v>207115</v>
      </c>
      <c r="L48" s="75">
        <f>L51+L60+L63+L66+L69+L72+L75+L78+L81+L84+L90+L93+L96+L99+L102+L105+L111+L57++L87+L54+L108</f>
        <v>301509.45</v>
      </c>
      <c r="M48" s="8">
        <f>M51+M60+M63+M66+M69+M72+M75+M78+M81+M84+M90+M93+M96+M99+M102+M105+M111</f>
        <v>263988</v>
      </c>
      <c r="N48" s="8">
        <f>N51+N60+N63+N66+N69+N72+N75+N78+N81+N84+N90+N93+N96+N99+N102+N105+N111</f>
        <v>289072</v>
      </c>
      <c r="O48" s="92"/>
      <c r="P48" s="92"/>
      <c r="Q48" s="92"/>
      <c r="R48" s="92"/>
      <c r="S48" s="92"/>
      <c r="T48" s="92"/>
      <c r="U48" s="92"/>
      <c r="V48" s="92"/>
      <c r="W48" s="92"/>
      <c r="X48" s="85"/>
      <c r="Y48" s="37"/>
    </row>
    <row r="49" spans="1:25" ht="25.95" customHeight="1">
      <c r="A49" s="114"/>
      <c r="B49" s="99" t="s">
        <v>88</v>
      </c>
      <c r="C49" s="92">
        <v>601</v>
      </c>
      <c r="D49" s="96" t="s">
        <v>89</v>
      </c>
      <c r="E49" s="3" t="s">
        <v>15</v>
      </c>
      <c r="F49" s="32">
        <f t="shared" si="3"/>
        <v>21965821.800000001</v>
      </c>
      <c r="G49" s="8">
        <f>G50+G51</f>
        <v>2007638.29</v>
      </c>
      <c r="H49" s="8">
        <f t="shared" ref="H49:K49" si="44">H50+H51</f>
        <v>2455560.81</v>
      </c>
      <c r="I49" s="8">
        <f t="shared" si="44"/>
        <v>1948325.81</v>
      </c>
      <c r="J49" s="8">
        <f>J50+J51</f>
        <v>1970185.83</v>
      </c>
      <c r="K49" s="8">
        <f t="shared" si="44"/>
        <v>2070732.9</v>
      </c>
      <c r="L49" s="75">
        <f>L50+L51</f>
        <v>3780084.16</v>
      </c>
      <c r="M49" s="8">
        <f t="shared" ref="M49:N49" si="45">M50+M51</f>
        <v>3808654</v>
      </c>
      <c r="N49" s="8">
        <f t="shared" si="45"/>
        <v>3924640</v>
      </c>
      <c r="O49" s="101" t="s">
        <v>54</v>
      </c>
      <c r="P49" s="92" t="s">
        <v>22</v>
      </c>
      <c r="Q49" s="92">
        <v>100</v>
      </c>
      <c r="R49" s="92">
        <v>100</v>
      </c>
      <c r="S49" s="92">
        <v>100</v>
      </c>
      <c r="T49" s="92">
        <v>100</v>
      </c>
      <c r="U49" s="92">
        <v>100</v>
      </c>
      <c r="V49" s="92">
        <v>100</v>
      </c>
      <c r="W49" s="92">
        <v>100</v>
      </c>
      <c r="X49" s="83"/>
      <c r="Y49" s="83"/>
    </row>
    <row r="50" spans="1:25" ht="43.2" customHeight="1">
      <c r="A50" s="115"/>
      <c r="B50" s="129"/>
      <c r="C50" s="92"/>
      <c r="D50" s="97"/>
      <c r="E50" s="2" t="s">
        <v>16</v>
      </c>
      <c r="F50" s="32">
        <f t="shared" si="3"/>
        <v>21965821.800000001</v>
      </c>
      <c r="G50" s="38">
        <v>2007638.29</v>
      </c>
      <c r="H50" s="8">
        <v>2455560.81</v>
      </c>
      <c r="I50" s="8">
        <v>1948325.81</v>
      </c>
      <c r="J50" s="8">
        <v>1970185.83</v>
      </c>
      <c r="K50" s="8">
        <v>2070732.9</v>
      </c>
      <c r="L50" s="75">
        <v>3780084.16</v>
      </c>
      <c r="M50" s="8">
        <v>3808654</v>
      </c>
      <c r="N50" s="8">
        <v>3924640</v>
      </c>
      <c r="O50" s="101"/>
      <c r="P50" s="92"/>
      <c r="Q50" s="92"/>
      <c r="R50" s="92"/>
      <c r="S50" s="92"/>
      <c r="T50" s="92"/>
      <c r="U50" s="92"/>
      <c r="V50" s="92"/>
      <c r="W50" s="92"/>
      <c r="X50" s="84"/>
      <c r="Y50" s="84"/>
    </row>
    <row r="51" spans="1:25" ht="28.2" customHeight="1">
      <c r="A51" s="116"/>
      <c r="B51" s="129"/>
      <c r="C51" s="92"/>
      <c r="D51" s="97"/>
      <c r="E51" s="2" t="s">
        <v>17</v>
      </c>
      <c r="F51" s="32">
        <f t="shared" si="3"/>
        <v>0</v>
      </c>
      <c r="G51" s="8">
        <v>0</v>
      </c>
      <c r="H51" s="8">
        <v>0</v>
      </c>
      <c r="I51" s="8">
        <v>0</v>
      </c>
      <c r="J51" s="8">
        <v>0</v>
      </c>
      <c r="K51" s="8">
        <v>0</v>
      </c>
      <c r="L51" s="75">
        <v>0</v>
      </c>
      <c r="M51" s="8">
        <v>0</v>
      </c>
      <c r="N51" s="8">
        <v>0</v>
      </c>
      <c r="O51" s="101"/>
      <c r="P51" s="92"/>
      <c r="Q51" s="92"/>
      <c r="R51" s="92"/>
      <c r="S51" s="92"/>
      <c r="T51" s="92"/>
      <c r="U51" s="92"/>
      <c r="V51" s="92"/>
      <c r="W51" s="92"/>
      <c r="X51" s="85"/>
      <c r="Y51" s="85"/>
    </row>
    <row r="52" spans="1:25" ht="28.2" customHeight="1">
      <c r="A52" s="114"/>
      <c r="B52" s="99" t="s">
        <v>205</v>
      </c>
      <c r="C52" s="92">
        <v>602</v>
      </c>
      <c r="D52" s="109" t="s">
        <v>209</v>
      </c>
      <c r="E52" s="3" t="s">
        <v>15</v>
      </c>
      <c r="F52" s="32">
        <f t="shared" si="3"/>
        <v>116.8</v>
      </c>
      <c r="G52" s="8">
        <v>0</v>
      </c>
      <c r="H52" s="8">
        <v>0</v>
      </c>
      <c r="I52" s="8">
        <v>0</v>
      </c>
      <c r="J52" s="8">
        <v>0</v>
      </c>
      <c r="K52" s="8">
        <v>0</v>
      </c>
      <c r="L52" s="75">
        <f>L53+L54</f>
        <v>116.8</v>
      </c>
      <c r="M52" s="8">
        <v>0</v>
      </c>
      <c r="N52" s="8">
        <v>0</v>
      </c>
      <c r="O52" s="102" t="s">
        <v>228</v>
      </c>
      <c r="P52" s="89" t="s">
        <v>22</v>
      </c>
      <c r="Q52" s="92" t="s">
        <v>20</v>
      </c>
      <c r="R52" s="92" t="s">
        <v>20</v>
      </c>
      <c r="S52" s="92" t="s">
        <v>20</v>
      </c>
      <c r="T52" s="92" t="s">
        <v>20</v>
      </c>
      <c r="U52" s="92" t="s">
        <v>20</v>
      </c>
      <c r="V52" s="92" t="s">
        <v>20</v>
      </c>
      <c r="W52" s="92">
        <v>0.1</v>
      </c>
      <c r="X52" s="83"/>
      <c r="Y52" s="83"/>
    </row>
    <row r="53" spans="1:25" ht="45.75" customHeight="1">
      <c r="A53" s="116"/>
      <c r="B53" s="129"/>
      <c r="C53" s="92"/>
      <c r="D53" s="110"/>
      <c r="E53" s="2" t="s">
        <v>16</v>
      </c>
      <c r="F53" s="32">
        <f t="shared" si="3"/>
        <v>116.8</v>
      </c>
      <c r="G53" s="8">
        <v>0</v>
      </c>
      <c r="H53" s="8">
        <v>0</v>
      </c>
      <c r="I53" s="8">
        <v>0</v>
      </c>
      <c r="J53" s="8">
        <v>0</v>
      </c>
      <c r="K53" s="8">
        <v>0</v>
      </c>
      <c r="L53" s="75">
        <v>116.8</v>
      </c>
      <c r="M53" s="8">
        <v>0</v>
      </c>
      <c r="N53" s="8">
        <v>0</v>
      </c>
      <c r="O53" s="103"/>
      <c r="P53" s="90"/>
      <c r="Q53" s="92"/>
      <c r="R53" s="92"/>
      <c r="S53" s="92"/>
      <c r="T53" s="92"/>
      <c r="U53" s="92"/>
      <c r="V53" s="92"/>
      <c r="W53" s="92"/>
      <c r="X53" s="84"/>
      <c r="Y53" s="84"/>
    </row>
    <row r="54" spans="1:25" ht="28.2" customHeight="1">
      <c r="A54" s="63"/>
      <c r="B54" s="129"/>
      <c r="C54" s="92"/>
      <c r="D54" s="111"/>
      <c r="E54" s="2" t="s">
        <v>17</v>
      </c>
      <c r="F54" s="32">
        <f t="shared" si="3"/>
        <v>0</v>
      </c>
      <c r="G54" s="8">
        <v>0</v>
      </c>
      <c r="H54" s="8">
        <v>0</v>
      </c>
      <c r="I54" s="8">
        <v>0</v>
      </c>
      <c r="J54" s="8">
        <v>0</v>
      </c>
      <c r="K54" s="8">
        <v>0</v>
      </c>
      <c r="L54" s="75">
        <v>0</v>
      </c>
      <c r="M54" s="8">
        <v>0</v>
      </c>
      <c r="N54" s="8">
        <v>0</v>
      </c>
      <c r="O54" s="104"/>
      <c r="P54" s="91"/>
      <c r="Q54" s="92"/>
      <c r="R54" s="92"/>
      <c r="S54" s="92"/>
      <c r="T54" s="92"/>
      <c r="U54" s="92"/>
      <c r="V54" s="92"/>
      <c r="W54" s="92"/>
      <c r="X54" s="85"/>
      <c r="Y54" s="85"/>
    </row>
    <row r="55" spans="1:25" ht="28.2" customHeight="1">
      <c r="A55" s="114"/>
      <c r="B55" s="93" t="s">
        <v>206</v>
      </c>
      <c r="C55" s="92">
        <v>601</v>
      </c>
      <c r="D55" s="96" t="s">
        <v>178</v>
      </c>
      <c r="E55" s="3" t="s">
        <v>15</v>
      </c>
      <c r="F55" s="32">
        <f t="shared" si="3"/>
        <v>2265475.7599999998</v>
      </c>
      <c r="G55" s="8">
        <f>G56+G57</f>
        <v>0</v>
      </c>
      <c r="H55" s="8">
        <f t="shared" ref="H55:N55" si="46">H56+H57</f>
        <v>0</v>
      </c>
      <c r="I55" s="8">
        <f t="shared" si="46"/>
        <v>0</v>
      </c>
      <c r="J55" s="8">
        <f t="shared" si="46"/>
        <v>0</v>
      </c>
      <c r="K55" s="8">
        <f t="shared" si="46"/>
        <v>0</v>
      </c>
      <c r="L55" s="75">
        <f>L56+L57</f>
        <v>2265475.7599999998</v>
      </c>
      <c r="M55" s="8">
        <f t="shared" si="46"/>
        <v>0</v>
      </c>
      <c r="N55" s="8">
        <f t="shared" si="46"/>
        <v>0</v>
      </c>
      <c r="O55" s="86" t="s">
        <v>186</v>
      </c>
      <c r="P55" s="89" t="s">
        <v>149</v>
      </c>
      <c r="Q55" s="89">
        <v>0</v>
      </c>
      <c r="R55" s="89">
        <v>0</v>
      </c>
      <c r="S55" s="89">
        <v>0</v>
      </c>
      <c r="T55" s="89">
        <v>0</v>
      </c>
      <c r="U55" s="89">
        <v>0</v>
      </c>
      <c r="V55" s="89">
        <v>0</v>
      </c>
      <c r="W55" s="89"/>
      <c r="X55" s="41"/>
      <c r="Y55" s="41"/>
    </row>
    <row r="56" spans="1:25" ht="28.2" customHeight="1">
      <c r="A56" s="115"/>
      <c r="B56" s="94"/>
      <c r="C56" s="92"/>
      <c r="D56" s="97"/>
      <c r="E56" s="2" t="s">
        <v>16</v>
      </c>
      <c r="F56" s="32">
        <f t="shared" si="3"/>
        <v>2265475.7599999998</v>
      </c>
      <c r="G56" s="8">
        <v>0</v>
      </c>
      <c r="H56" s="8">
        <v>0</v>
      </c>
      <c r="I56" s="8">
        <v>0</v>
      </c>
      <c r="J56" s="8">
        <v>0</v>
      </c>
      <c r="K56" s="8">
        <v>0</v>
      </c>
      <c r="L56" s="75">
        <v>2265475.7599999998</v>
      </c>
      <c r="M56" s="8"/>
      <c r="N56" s="8"/>
      <c r="O56" s="87"/>
      <c r="P56" s="90"/>
      <c r="Q56" s="90"/>
      <c r="R56" s="90"/>
      <c r="S56" s="90"/>
      <c r="T56" s="90"/>
      <c r="U56" s="90"/>
      <c r="V56" s="90"/>
      <c r="W56" s="90"/>
      <c r="X56" s="41"/>
      <c r="Y56" s="41"/>
    </row>
    <row r="57" spans="1:25" ht="28.2" customHeight="1">
      <c r="A57" s="116"/>
      <c r="B57" s="95"/>
      <c r="C57" s="92"/>
      <c r="D57" s="97"/>
      <c r="E57" s="2" t="s">
        <v>17</v>
      </c>
      <c r="F57" s="32">
        <f t="shared" si="3"/>
        <v>0</v>
      </c>
      <c r="G57" s="8">
        <v>0</v>
      </c>
      <c r="H57" s="8">
        <v>0</v>
      </c>
      <c r="I57" s="8">
        <v>0</v>
      </c>
      <c r="J57" s="8">
        <v>0</v>
      </c>
      <c r="K57" s="8">
        <v>0</v>
      </c>
      <c r="L57" s="75">
        <v>0</v>
      </c>
      <c r="M57" s="8">
        <v>0</v>
      </c>
      <c r="N57" s="8">
        <v>0</v>
      </c>
      <c r="O57" s="88"/>
      <c r="P57" s="91"/>
      <c r="Q57" s="91"/>
      <c r="R57" s="91"/>
      <c r="S57" s="91"/>
      <c r="T57" s="91"/>
      <c r="U57" s="91"/>
      <c r="V57" s="91"/>
      <c r="W57" s="91"/>
      <c r="X57" s="41"/>
      <c r="Y57" s="41"/>
    </row>
    <row r="58" spans="1:25" ht="30" customHeight="1">
      <c r="A58" s="114"/>
      <c r="B58" s="99" t="s">
        <v>208</v>
      </c>
      <c r="C58" s="92">
        <v>601</v>
      </c>
      <c r="D58" s="96" t="s">
        <v>92</v>
      </c>
      <c r="E58" s="3" t="s">
        <v>15</v>
      </c>
      <c r="F58" s="32">
        <f t="shared" si="3"/>
        <v>81000</v>
      </c>
      <c r="G58" s="8">
        <f>G59+G60</f>
        <v>81000</v>
      </c>
      <c r="H58" s="8">
        <f t="shared" ref="H58:L58" si="47">H59+H60</f>
        <v>0</v>
      </c>
      <c r="I58" s="8">
        <f t="shared" si="47"/>
        <v>0</v>
      </c>
      <c r="J58" s="8">
        <f t="shared" si="47"/>
        <v>0</v>
      </c>
      <c r="K58" s="8">
        <f t="shared" si="47"/>
        <v>0</v>
      </c>
      <c r="L58" s="75">
        <f t="shared" si="47"/>
        <v>0</v>
      </c>
      <c r="M58" s="8">
        <f t="shared" ref="M58:N58" si="48">M59+M60</f>
        <v>0</v>
      </c>
      <c r="N58" s="8">
        <f t="shared" si="48"/>
        <v>0</v>
      </c>
      <c r="O58" s="86" t="s">
        <v>169</v>
      </c>
      <c r="P58" s="92" t="s">
        <v>19</v>
      </c>
      <c r="Q58" s="92">
        <v>1</v>
      </c>
      <c r="R58" s="92" t="s">
        <v>20</v>
      </c>
      <c r="S58" s="92" t="s">
        <v>20</v>
      </c>
      <c r="T58" s="92" t="s">
        <v>20</v>
      </c>
      <c r="U58" s="92" t="s">
        <v>20</v>
      </c>
      <c r="V58" s="92" t="s">
        <v>20</v>
      </c>
      <c r="W58" s="92" t="s">
        <v>20</v>
      </c>
      <c r="X58" s="83"/>
      <c r="Y58" s="83"/>
    </row>
    <row r="59" spans="1:25" ht="43.2" customHeight="1">
      <c r="A59" s="115"/>
      <c r="B59" s="129"/>
      <c r="C59" s="92"/>
      <c r="D59" s="97"/>
      <c r="E59" s="2" t="s">
        <v>16</v>
      </c>
      <c r="F59" s="32">
        <f t="shared" si="3"/>
        <v>81000</v>
      </c>
      <c r="G59" s="8">
        <v>81000</v>
      </c>
      <c r="H59" s="8">
        <v>0</v>
      </c>
      <c r="I59" s="8">
        <v>0</v>
      </c>
      <c r="J59" s="8">
        <v>0</v>
      </c>
      <c r="K59" s="8">
        <v>0</v>
      </c>
      <c r="L59" s="75">
        <v>0</v>
      </c>
      <c r="M59" s="8">
        <v>0</v>
      </c>
      <c r="N59" s="8">
        <v>0</v>
      </c>
      <c r="O59" s="87"/>
      <c r="P59" s="92"/>
      <c r="Q59" s="92"/>
      <c r="R59" s="92"/>
      <c r="S59" s="92"/>
      <c r="T59" s="92"/>
      <c r="U59" s="92"/>
      <c r="V59" s="92"/>
      <c r="W59" s="92"/>
      <c r="X59" s="84"/>
      <c r="Y59" s="84"/>
    </row>
    <row r="60" spans="1:25" ht="30" customHeight="1">
      <c r="A60" s="116"/>
      <c r="B60" s="129"/>
      <c r="C60" s="92"/>
      <c r="D60" s="97"/>
      <c r="E60" s="2" t="s">
        <v>17</v>
      </c>
      <c r="F60" s="32">
        <f t="shared" si="3"/>
        <v>0</v>
      </c>
      <c r="G60" s="8">
        <v>0</v>
      </c>
      <c r="H60" s="8">
        <v>0</v>
      </c>
      <c r="I60" s="8">
        <v>0</v>
      </c>
      <c r="J60" s="8">
        <v>0</v>
      </c>
      <c r="K60" s="8">
        <v>0</v>
      </c>
      <c r="L60" s="75">
        <v>0</v>
      </c>
      <c r="M60" s="8">
        <v>0</v>
      </c>
      <c r="N60" s="8">
        <v>0</v>
      </c>
      <c r="O60" s="88"/>
      <c r="P60" s="92"/>
      <c r="Q60" s="92"/>
      <c r="R60" s="92"/>
      <c r="S60" s="92"/>
      <c r="T60" s="92"/>
      <c r="U60" s="92"/>
      <c r="V60" s="92"/>
      <c r="W60" s="92"/>
      <c r="X60" s="85"/>
      <c r="Y60" s="85"/>
    </row>
    <row r="61" spans="1:25" ht="23.4" customHeight="1">
      <c r="A61" s="114"/>
      <c r="B61" s="98" t="s">
        <v>207</v>
      </c>
      <c r="C61" s="92">
        <v>601</v>
      </c>
      <c r="D61" s="96" t="s">
        <v>91</v>
      </c>
      <c r="E61" s="3" t="s">
        <v>15</v>
      </c>
      <c r="F61" s="32">
        <f t="shared" si="3"/>
        <v>21000</v>
      </c>
      <c r="G61" s="8">
        <f>G62+G63</f>
        <v>8000</v>
      </c>
      <c r="H61" s="8">
        <f t="shared" ref="H61:L61" si="49">H62+H63</f>
        <v>0</v>
      </c>
      <c r="I61" s="8">
        <f t="shared" si="49"/>
        <v>0</v>
      </c>
      <c r="J61" s="8">
        <f t="shared" si="49"/>
        <v>0</v>
      </c>
      <c r="K61" s="8">
        <f t="shared" si="49"/>
        <v>0</v>
      </c>
      <c r="L61" s="75">
        <f t="shared" si="49"/>
        <v>5000</v>
      </c>
      <c r="M61" s="8">
        <f t="shared" ref="M61:N61" si="50">M62+M63</f>
        <v>4000</v>
      </c>
      <c r="N61" s="8">
        <f t="shared" si="50"/>
        <v>4000</v>
      </c>
      <c r="O61" s="86" t="s">
        <v>146</v>
      </c>
      <c r="P61" s="92" t="s">
        <v>22</v>
      </c>
      <c r="Q61" s="92" t="s">
        <v>20</v>
      </c>
      <c r="R61" s="92" t="s">
        <v>20</v>
      </c>
      <c r="S61" s="92" t="s">
        <v>20</v>
      </c>
      <c r="T61" s="92" t="s">
        <v>20</v>
      </c>
      <c r="U61" s="92" t="s">
        <v>20</v>
      </c>
      <c r="V61" s="92">
        <v>0.04</v>
      </c>
      <c r="W61" s="92" t="s">
        <v>20</v>
      </c>
      <c r="X61" s="83"/>
      <c r="Y61" s="83"/>
    </row>
    <row r="62" spans="1:25" ht="37.950000000000003" customHeight="1">
      <c r="A62" s="115"/>
      <c r="B62" s="98"/>
      <c r="C62" s="92"/>
      <c r="D62" s="97"/>
      <c r="E62" s="2" t="s">
        <v>16</v>
      </c>
      <c r="F62" s="32">
        <f t="shared" si="3"/>
        <v>21000</v>
      </c>
      <c r="G62" s="8">
        <v>8000</v>
      </c>
      <c r="H62" s="8">
        <v>0</v>
      </c>
      <c r="I62" s="8">
        <v>0</v>
      </c>
      <c r="J62" s="8">
        <v>0</v>
      </c>
      <c r="K62" s="8">
        <v>0</v>
      </c>
      <c r="L62" s="75">
        <v>5000</v>
      </c>
      <c r="M62" s="8">
        <v>4000</v>
      </c>
      <c r="N62" s="8">
        <v>4000</v>
      </c>
      <c r="O62" s="87"/>
      <c r="P62" s="92"/>
      <c r="Q62" s="92"/>
      <c r="R62" s="92"/>
      <c r="S62" s="92"/>
      <c r="T62" s="92"/>
      <c r="U62" s="92"/>
      <c r="V62" s="92"/>
      <c r="W62" s="92"/>
      <c r="X62" s="84"/>
      <c r="Y62" s="84"/>
    </row>
    <row r="63" spans="1:25" ht="27.75" customHeight="1">
      <c r="A63" s="116"/>
      <c r="B63" s="98"/>
      <c r="C63" s="92"/>
      <c r="D63" s="97"/>
      <c r="E63" s="2" t="s">
        <v>17</v>
      </c>
      <c r="F63" s="32">
        <f t="shared" si="3"/>
        <v>0</v>
      </c>
      <c r="G63" s="8">
        <v>0</v>
      </c>
      <c r="H63" s="8">
        <v>0</v>
      </c>
      <c r="I63" s="8">
        <v>0</v>
      </c>
      <c r="J63" s="8">
        <v>0</v>
      </c>
      <c r="K63" s="8">
        <v>0</v>
      </c>
      <c r="L63" s="75">
        <v>0</v>
      </c>
      <c r="M63" s="8">
        <v>0</v>
      </c>
      <c r="N63" s="8">
        <v>0</v>
      </c>
      <c r="O63" s="88"/>
      <c r="P63" s="92"/>
      <c r="Q63" s="92"/>
      <c r="R63" s="92"/>
      <c r="S63" s="92"/>
      <c r="T63" s="92"/>
      <c r="U63" s="92"/>
      <c r="V63" s="92"/>
      <c r="W63" s="92"/>
      <c r="X63" s="85"/>
      <c r="Y63" s="85"/>
    </row>
    <row r="64" spans="1:25" ht="30" customHeight="1">
      <c r="A64" s="114"/>
      <c r="B64" s="98" t="s">
        <v>210</v>
      </c>
      <c r="C64" s="92">
        <v>601</v>
      </c>
      <c r="D64" s="96" t="s">
        <v>90</v>
      </c>
      <c r="E64" s="3" t="s">
        <v>15</v>
      </c>
      <c r="F64" s="32">
        <f t="shared" si="3"/>
        <v>22583198.079999998</v>
      </c>
      <c r="G64" s="8">
        <f>G65+G66</f>
        <v>2355961.34</v>
      </c>
      <c r="H64" s="8">
        <f t="shared" ref="H64:L64" si="51">H65+H66</f>
        <v>2373334.52</v>
      </c>
      <c r="I64" s="8">
        <f t="shared" si="51"/>
        <v>2782502.19</v>
      </c>
      <c r="J64" s="8">
        <f t="shared" si="51"/>
        <v>3027733.32</v>
      </c>
      <c r="K64" s="8">
        <f t="shared" si="51"/>
        <v>3292087.48</v>
      </c>
      <c r="L64" s="75">
        <f t="shared" si="51"/>
        <v>3483883.71</v>
      </c>
      <c r="M64" s="8">
        <f t="shared" ref="M64:N64" si="52">M65+M66</f>
        <v>2840167</v>
      </c>
      <c r="N64" s="8">
        <f t="shared" si="52"/>
        <v>2427528.52</v>
      </c>
      <c r="O64" s="86" t="s">
        <v>147</v>
      </c>
      <c r="P64" s="89" t="s">
        <v>22</v>
      </c>
      <c r="Q64" s="92" t="s">
        <v>20</v>
      </c>
      <c r="R64" s="92" t="s">
        <v>20</v>
      </c>
      <c r="S64" s="92" t="s">
        <v>20</v>
      </c>
      <c r="T64" s="92" t="s">
        <v>20</v>
      </c>
      <c r="U64" s="92" t="s">
        <v>20</v>
      </c>
      <c r="V64" s="92">
        <v>85</v>
      </c>
      <c r="W64" s="92" t="s">
        <v>20</v>
      </c>
      <c r="X64" s="83"/>
      <c r="Y64" s="83"/>
    </row>
    <row r="65" spans="1:25" ht="25.5" customHeight="1">
      <c r="A65" s="115"/>
      <c r="B65" s="98"/>
      <c r="C65" s="92"/>
      <c r="D65" s="97"/>
      <c r="E65" s="2" t="s">
        <v>16</v>
      </c>
      <c r="F65" s="32">
        <f t="shared" si="3"/>
        <v>22461241.719999999</v>
      </c>
      <c r="G65" s="8">
        <v>2355961.34</v>
      </c>
      <c r="H65" s="8">
        <v>2373334.52</v>
      </c>
      <c r="I65" s="8">
        <v>2782502.19</v>
      </c>
      <c r="J65" s="8">
        <v>2905776.96</v>
      </c>
      <c r="K65" s="8">
        <v>3292087.48</v>
      </c>
      <c r="L65" s="75">
        <v>3483883.71</v>
      </c>
      <c r="M65" s="8">
        <v>2840167</v>
      </c>
      <c r="N65" s="8">
        <v>2427528.52</v>
      </c>
      <c r="O65" s="87"/>
      <c r="P65" s="90"/>
      <c r="Q65" s="92"/>
      <c r="R65" s="92"/>
      <c r="S65" s="92"/>
      <c r="T65" s="92"/>
      <c r="U65" s="92"/>
      <c r="V65" s="92"/>
      <c r="W65" s="92"/>
      <c r="X65" s="84"/>
      <c r="Y65" s="84"/>
    </row>
    <row r="66" spans="1:25" ht="71.400000000000006" customHeight="1">
      <c r="A66" s="116"/>
      <c r="B66" s="98"/>
      <c r="C66" s="92"/>
      <c r="D66" s="97"/>
      <c r="E66" s="2" t="s">
        <v>17</v>
      </c>
      <c r="F66" s="32">
        <f t="shared" si="3"/>
        <v>121956.36</v>
      </c>
      <c r="G66" s="8">
        <v>0</v>
      </c>
      <c r="H66" s="8">
        <v>0</v>
      </c>
      <c r="I66" s="8">
        <v>0</v>
      </c>
      <c r="J66" s="8">
        <v>121956.36</v>
      </c>
      <c r="K66" s="8">
        <v>0</v>
      </c>
      <c r="L66" s="75">
        <v>0</v>
      </c>
      <c r="M66" s="8">
        <v>0</v>
      </c>
      <c r="N66" s="8">
        <v>0</v>
      </c>
      <c r="O66" s="88"/>
      <c r="P66" s="91"/>
      <c r="Q66" s="92"/>
      <c r="R66" s="92"/>
      <c r="S66" s="92"/>
      <c r="T66" s="92"/>
      <c r="U66" s="92"/>
      <c r="V66" s="92"/>
      <c r="W66" s="92"/>
      <c r="X66" s="85"/>
      <c r="Y66" s="85"/>
    </row>
    <row r="67" spans="1:25" ht="26.4" customHeight="1">
      <c r="A67" s="114"/>
      <c r="B67" s="98" t="s">
        <v>211</v>
      </c>
      <c r="C67" s="92">
        <v>601</v>
      </c>
      <c r="D67" s="96" t="s">
        <v>93</v>
      </c>
      <c r="E67" s="3" t="s">
        <v>15</v>
      </c>
      <c r="F67" s="32">
        <f t="shared" si="3"/>
        <v>1671990</v>
      </c>
      <c r="G67" s="8">
        <f>G68+G69</f>
        <v>150100</v>
      </c>
      <c r="H67" s="8">
        <f t="shared" ref="H67:L67" si="53">H68+H69</f>
        <v>173329</v>
      </c>
      <c r="I67" s="8">
        <f t="shared" si="53"/>
        <v>170563</v>
      </c>
      <c r="J67" s="8">
        <f t="shared" si="53"/>
        <v>185751</v>
      </c>
      <c r="K67" s="8">
        <f t="shared" si="53"/>
        <v>199853</v>
      </c>
      <c r="L67" s="75">
        <f t="shared" si="53"/>
        <v>239334</v>
      </c>
      <c r="M67" s="8">
        <f t="shared" ref="M67:N67" si="54">M68+M69</f>
        <v>263988</v>
      </c>
      <c r="N67" s="8">
        <f t="shared" si="54"/>
        <v>289072</v>
      </c>
      <c r="O67" s="86" t="s">
        <v>148</v>
      </c>
      <c r="P67" s="86" t="s">
        <v>149</v>
      </c>
      <c r="Q67" s="92" t="s">
        <v>20</v>
      </c>
      <c r="R67" s="92" t="s">
        <v>20</v>
      </c>
      <c r="S67" s="92" t="s">
        <v>20</v>
      </c>
      <c r="T67" s="92" t="s">
        <v>20</v>
      </c>
      <c r="U67" s="92" t="s">
        <v>20</v>
      </c>
      <c r="V67" s="92">
        <v>3</v>
      </c>
      <c r="W67" s="92" t="s">
        <v>20</v>
      </c>
      <c r="X67" s="83"/>
      <c r="Y67" s="83"/>
    </row>
    <row r="68" spans="1:25" ht="37.950000000000003" customHeight="1">
      <c r="A68" s="115"/>
      <c r="B68" s="98"/>
      <c r="C68" s="92"/>
      <c r="D68" s="97"/>
      <c r="E68" s="2" t="s">
        <v>16</v>
      </c>
      <c r="F68" s="32">
        <f t="shared" si="3"/>
        <v>0</v>
      </c>
      <c r="G68" s="8">
        <v>0</v>
      </c>
      <c r="H68" s="8">
        <v>0</v>
      </c>
      <c r="I68" s="8">
        <v>0</v>
      </c>
      <c r="J68" s="8">
        <v>0</v>
      </c>
      <c r="K68" s="8">
        <v>0</v>
      </c>
      <c r="L68" s="75">
        <v>0</v>
      </c>
      <c r="M68" s="8">
        <v>0</v>
      </c>
      <c r="N68" s="8">
        <v>0</v>
      </c>
      <c r="O68" s="87"/>
      <c r="P68" s="87"/>
      <c r="Q68" s="92"/>
      <c r="R68" s="92"/>
      <c r="S68" s="92"/>
      <c r="T68" s="92"/>
      <c r="U68" s="92"/>
      <c r="V68" s="92"/>
      <c r="W68" s="92"/>
      <c r="X68" s="84"/>
      <c r="Y68" s="84"/>
    </row>
    <row r="69" spans="1:25" ht="37.950000000000003" customHeight="1">
      <c r="A69" s="116"/>
      <c r="B69" s="98"/>
      <c r="C69" s="92"/>
      <c r="D69" s="97"/>
      <c r="E69" s="2" t="s">
        <v>17</v>
      </c>
      <c r="F69" s="32">
        <f t="shared" si="3"/>
        <v>1671990</v>
      </c>
      <c r="G69" s="8">
        <v>150100</v>
      </c>
      <c r="H69" s="8">
        <v>173329</v>
      </c>
      <c r="I69" s="8">
        <v>170563</v>
      </c>
      <c r="J69" s="8">
        <v>185751</v>
      </c>
      <c r="K69" s="8">
        <v>199853</v>
      </c>
      <c r="L69" s="75">
        <v>239334</v>
      </c>
      <c r="M69" s="8">
        <v>263988</v>
      </c>
      <c r="N69" s="8">
        <v>289072</v>
      </c>
      <c r="O69" s="88"/>
      <c r="P69" s="88"/>
      <c r="Q69" s="92"/>
      <c r="R69" s="92"/>
      <c r="S69" s="92"/>
      <c r="T69" s="92"/>
      <c r="U69" s="92"/>
      <c r="V69" s="92"/>
      <c r="W69" s="92"/>
      <c r="X69" s="85"/>
      <c r="Y69" s="85"/>
    </row>
    <row r="70" spans="1:25" ht="37.950000000000003" customHeight="1">
      <c r="A70" s="114"/>
      <c r="B70" s="98" t="s">
        <v>213</v>
      </c>
      <c r="C70" s="92">
        <v>601</v>
      </c>
      <c r="D70" s="96" t="s">
        <v>94</v>
      </c>
      <c r="E70" s="3" t="s">
        <v>15</v>
      </c>
      <c r="F70" s="32">
        <f t="shared" si="3"/>
        <v>261321.36</v>
      </c>
      <c r="G70" s="8">
        <f>G71+G72</f>
        <v>74332.679999999993</v>
      </c>
      <c r="H70" s="8">
        <f t="shared" ref="H70:L70" si="55">H71+H72</f>
        <v>74332.679999999993</v>
      </c>
      <c r="I70" s="8">
        <f t="shared" si="55"/>
        <v>112656</v>
      </c>
      <c r="J70" s="8">
        <f t="shared" si="55"/>
        <v>0</v>
      </c>
      <c r="K70" s="8">
        <f t="shared" si="55"/>
        <v>0</v>
      </c>
      <c r="L70" s="75">
        <f t="shared" si="55"/>
        <v>0</v>
      </c>
      <c r="M70" s="8">
        <f t="shared" ref="M70:N70" si="56">M71+M72</f>
        <v>0</v>
      </c>
      <c r="N70" s="8">
        <f t="shared" si="56"/>
        <v>0</v>
      </c>
      <c r="O70" s="86" t="s">
        <v>129</v>
      </c>
      <c r="P70" s="92" t="s">
        <v>19</v>
      </c>
      <c r="Q70" s="92" t="s">
        <v>20</v>
      </c>
      <c r="R70" s="92" t="s">
        <v>20</v>
      </c>
      <c r="S70" s="92" t="s">
        <v>20</v>
      </c>
      <c r="T70" s="92" t="s">
        <v>20</v>
      </c>
      <c r="U70" s="92" t="s">
        <v>20</v>
      </c>
      <c r="V70" s="92">
        <v>1</v>
      </c>
      <c r="W70" s="92" t="s">
        <v>20</v>
      </c>
      <c r="X70" s="83"/>
      <c r="Y70" s="83"/>
    </row>
    <row r="71" spans="1:25" ht="37.950000000000003" customHeight="1">
      <c r="A71" s="115"/>
      <c r="B71" s="98"/>
      <c r="C71" s="92"/>
      <c r="D71" s="97"/>
      <c r="E71" s="2" t="s">
        <v>16</v>
      </c>
      <c r="F71" s="32">
        <f t="shared" si="3"/>
        <v>261321.36</v>
      </c>
      <c r="G71" s="8">
        <v>74332.679999999993</v>
      </c>
      <c r="H71" s="8">
        <v>74332.679999999993</v>
      </c>
      <c r="I71" s="8">
        <v>112656</v>
      </c>
      <c r="J71" s="8">
        <v>0</v>
      </c>
      <c r="K71" s="8">
        <v>0</v>
      </c>
      <c r="L71" s="75">
        <v>0</v>
      </c>
      <c r="M71" s="8">
        <v>0</v>
      </c>
      <c r="N71" s="8">
        <v>0</v>
      </c>
      <c r="O71" s="87"/>
      <c r="P71" s="92"/>
      <c r="Q71" s="92"/>
      <c r="R71" s="92"/>
      <c r="S71" s="92"/>
      <c r="T71" s="92"/>
      <c r="U71" s="92"/>
      <c r="V71" s="92"/>
      <c r="W71" s="92"/>
      <c r="X71" s="84"/>
      <c r="Y71" s="84"/>
    </row>
    <row r="72" spans="1:25" ht="37.950000000000003" customHeight="1">
      <c r="A72" s="116"/>
      <c r="B72" s="98"/>
      <c r="C72" s="92"/>
      <c r="D72" s="97"/>
      <c r="E72" s="2" t="s">
        <v>17</v>
      </c>
      <c r="F72" s="32">
        <f t="shared" si="3"/>
        <v>0</v>
      </c>
      <c r="G72" s="8">
        <v>0</v>
      </c>
      <c r="H72" s="8">
        <v>0</v>
      </c>
      <c r="I72" s="8">
        <v>0</v>
      </c>
      <c r="J72" s="8">
        <v>0</v>
      </c>
      <c r="K72" s="8">
        <v>0</v>
      </c>
      <c r="L72" s="75">
        <v>0</v>
      </c>
      <c r="M72" s="8">
        <v>0</v>
      </c>
      <c r="N72" s="8">
        <v>0</v>
      </c>
      <c r="O72" s="88"/>
      <c r="P72" s="92"/>
      <c r="Q72" s="92"/>
      <c r="R72" s="92"/>
      <c r="S72" s="92"/>
      <c r="T72" s="92"/>
      <c r="U72" s="92"/>
      <c r="V72" s="92"/>
      <c r="W72" s="92"/>
      <c r="X72" s="85"/>
      <c r="Y72" s="85"/>
    </row>
    <row r="73" spans="1:25" ht="37.950000000000003" customHeight="1">
      <c r="A73" s="114"/>
      <c r="B73" s="98" t="s">
        <v>214</v>
      </c>
      <c r="C73" s="92">
        <v>601</v>
      </c>
      <c r="D73" s="96" t="s">
        <v>95</v>
      </c>
      <c r="E73" s="3" t="s">
        <v>15</v>
      </c>
      <c r="F73" s="32">
        <f t="shared" si="3"/>
        <v>218645.78</v>
      </c>
      <c r="G73" s="8">
        <f>G74+G75</f>
        <v>31488</v>
      </c>
      <c r="H73" s="8">
        <f t="shared" ref="H73:L73" si="57">H74+H75</f>
        <v>27984</v>
      </c>
      <c r="I73" s="8">
        <f t="shared" si="57"/>
        <v>30466</v>
      </c>
      <c r="J73" s="8">
        <f t="shared" si="57"/>
        <v>31230.26</v>
      </c>
      <c r="K73" s="8">
        <f t="shared" si="57"/>
        <v>38091.519999999997</v>
      </c>
      <c r="L73" s="75">
        <f t="shared" si="57"/>
        <v>59386</v>
      </c>
      <c r="M73" s="8">
        <f t="shared" ref="M73:N73" si="58">M74+M75</f>
        <v>0</v>
      </c>
      <c r="N73" s="8">
        <f t="shared" si="58"/>
        <v>0</v>
      </c>
      <c r="O73" s="86" t="s">
        <v>129</v>
      </c>
      <c r="P73" s="92" t="s">
        <v>19</v>
      </c>
      <c r="Q73" s="92" t="s">
        <v>20</v>
      </c>
      <c r="R73" s="92" t="s">
        <v>20</v>
      </c>
      <c r="S73" s="92" t="s">
        <v>20</v>
      </c>
      <c r="T73" s="92" t="s">
        <v>20</v>
      </c>
      <c r="U73" s="92" t="s">
        <v>20</v>
      </c>
      <c r="V73" s="92">
        <v>1</v>
      </c>
      <c r="W73" s="92" t="s">
        <v>20</v>
      </c>
      <c r="X73" s="83"/>
      <c r="Y73" s="83"/>
    </row>
    <row r="74" spans="1:25" ht="37.950000000000003" customHeight="1">
      <c r="A74" s="115"/>
      <c r="B74" s="98"/>
      <c r="C74" s="92"/>
      <c r="D74" s="97"/>
      <c r="E74" s="2" t="s">
        <v>16</v>
      </c>
      <c r="F74" s="32">
        <f t="shared" si="3"/>
        <v>218645.78</v>
      </c>
      <c r="G74" s="8">
        <v>31488</v>
      </c>
      <c r="H74" s="8">
        <v>27984</v>
      </c>
      <c r="I74" s="8">
        <v>30466</v>
      </c>
      <c r="J74" s="8">
        <v>31230.26</v>
      </c>
      <c r="K74" s="8">
        <v>38091.519999999997</v>
      </c>
      <c r="L74" s="75">
        <v>59386</v>
      </c>
      <c r="M74" s="8">
        <v>0</v>
      </c>
      <c r="N74" s="8">
        <v>0</v>
      </c>
      <c r="O74" s="87"/>
      <c r="P74" s="92"/>
      <c r="Q74" s="92"/>
      <c r="R74" s="92"/>
      <c r="S74" s="92"/>
      <c r="T74" s="92"/>
      <c r="U74" s="92"/>
      <c r="V74" s="92"/>
      <c r="W74" s="92"/>
      <c r="X74" s="84"/>
      <c r="Y74" s="84"/>
    </row>
    <row r="75" spans="1:25" ht="37.950000000000003" customHeight="1">
      <c r="A75" s="116"/>
      <c r="B75" s="98"/>
      <c r="C75" s="92"/>
      <c r="D75" s="97"/>
      <c r="E75" s="2" t="s">
        <v>17</v>
      </c>
      <c r="F75" s="32">
        <f t="shared" si="3"/>
        <v>0</v>
      </c>
      <c r="G75" s="8">
        <v>0</v>
      </c>
      <c r="H75" s="8">
        <v>0</v>
      </c>
      <c r="I75" s="8">
        <v>0</v>
      </c>
      <c r="J75" s="8">
        <v>0</v>
      </c>
      <c r="K75" s="8">
        <v>0</v>
      </c>
      <c r="L75" s="75">
        <v>0</v>
      </c>
      <c r="M75" s="8">
        <v>0</v>
      </c>
      <c r="N75" s="8">
        <v>0</v>
      </c>
      <c r="O75" s="88"/>
      <c r="P75" s="92"/>
      <c r="Q75" s="92"/>
      <c r="R75" s="92"/>
      <c r="S75" s="92"/>
      <c r="T75" s="92"/>
      <c r="U75" s="92"/>
      <c r="V75" s="92"/>
      <c r="W75" s="92"/>
      <c r="X75" s="85"/>
      <c r="Y75" s="85"/>
    </row>
    <row r="76" spans="1:25" ht="37.950000000000003" customHeight="1">
      <c r="A76" s="114"/>
      <c r="B76" s="98" t="s">
        <v>215</v>
      </c>
      <c r="C76" s="92">
        <v>601</v>
      </c>
      <c r="D76" s="96" t="s">
        <v>96</v>
      </c>
      <c r="E76" s="3" t="s">
        <v>15</v>
      </c>
      <c r="F76" s="32">
        <f t="shared" si="3"/>
        <v>1227533.31</v>
      </c>
      <c r="G76" s="8">
        <f>G77+G78</f>
        <v>176560.32</v>
      </c>
      <c r="H76" s="8">
        <f t="shared" ref="H76:M76" si="59">H77+H78</f>
        <v>181329.96</v>
      </c>
      <c r="I76" s="8">
        <f t="shared" si="59"/>
        <v>196572</v>
      </c>
      <c r="J76" s="8">
        <f t="shared" si="59"/>
        <v>197827.88</v>
      </c>
      <c r="K76" s="8">
        <f t="shared" si="59"/>
        <v>157753.15</v>
      </c>
      <c r="L76" s="75">
        <f t="shared" si="59"/>
        <v>317490</v>
      </c>
      <c r="M76" s="8">
        <f t="shared" si="59"/>
        <v>0</v>
      </c>
      <c r="N76" s="8">
        <f t="shared" ref="N76" si="60">N77+N78</f>
        <v>0</v>
      </c>
      <c r="O76" s="86" t="s">
        <v>129</v>
      </c>
      <c r="P76" s="92" t="s">
        <v>19</v>
      </c>
      <c r="Q76" s="92" t="s">
        <v>20</v>
      </c>
      <c r="R76" s="92" t="s">
        <v>20</v>
      </c>
      <c r="S76" s="92" t="s">
        <v>20</v>
      </c>
      <c r="T76" s="92" t="s">
        <v>20</v>
      </c>
      <c r="U76" s="92">
        <v>1</v>
      </c>
      <c r="V76" s="92">
        <v>1</v>
      </c>
      <c r="W76" s="92" t="s">
        <v>20</v>
      </c>
      <c r="X76" s="83"/>
      <c r="Y76" s="83"/>
    </row>
    <row r="77" spans="1:25" ht="37.950000000000003" customHeight="1">
      <c r="A77" s="115"/>
      <c r="B77" s="98"/>
      <c r="C77" s="92"/>
      <c r="D77" s="97"/>
      <c r="E77" s="2" t="s">
        <v>16</v>
      </c>
      <c r="F77" s="32">
        <f t="shared" si="3"/>
        <v>1227533.31</v>
      </c>
      <c r="G77" s="8">
        <v>176560.32</v>
      </c>
      <c r="H77" s="8">
        <v>181329.96</v>
      </c>
      <c r="I77" s="8">
        <v>196572</v>
      </c>
      <c r="J77" s="8">
        <v>197827.88</v>
      </c>
      <c r="K77" s="8">
        <v>157753.15</v>
      </c>
      <c r="L77" s="75">
        <v>317490</v>
      </c>
      <c r="M77" s="8">
        <v>0</v>
      </c>
      <c r="N77" s="8">
        <v>0</v>
      </c>
      <c r="O77" s="87"/>
      <c r="P77" s="92"/>
      <c r="Q77" s="92"/>
      <c r="R77" s="92"/>
      <c r="S77" s="92"/>
      <c r="T77" s="92"/>
      <c r="U77" s="92"/>
      <c r="V77" s="92"/>
      <c r="W77" s="92"/>
      <c r="X77" s="84"/>
      <c r="Y77" s="84"/>
    </row>
    <row r="78" spans="1:25" ht="37.950000000000003" customHeight="1">
      <c r="A78" s="116"/>
      <c r="B78" s="98"/>
      <c r="C78" s="92"/>
      <c r="D78" s="97"/>
      <c r="E78" s="2" t="s">
        <v>17</v>
      </c>
      <c r="F78" s="32">
        <f t="shared" si="3"/>
        <v>0</v>
      </c>
      <c r="G78" s="8">
        <v>0</v>
      </c>
      <c r="H78" s="8">
        <v>0</v>
      </c>
      <c r="I78" s="8">
        <v>0</v>
      </c>
      <c r="J78" s="8">
        <v>0</v>
      </c>
      <c r="K78" s="8">
        <v>0</v>
      </c>
      <c r="L78" s="75">
        <v>0</v>
      </c>
      <c r="M78" s="8">
        <v>0</v>
      </c>
      <c r="N78" s="8">
        <v>0</v>
      </c>
      <c r="O78" s="88"/>
      <c r="P78" s="92"/>
      <c r="Q78" s="92"/>
      <c r="R78" s="92"/>
      <c r="S78" s="92"/>
      <c r="T78" s="92"/>
      <c r="U78" s="92"/>
      <c r="V78" s="92"/>
      <c r="W78" s="92"/>
      <c r="X78" s="85"/>
      <c r="Y78" s="85"/>
    </row>
    <row r="79" spans="1:25" ht="37.950000000000003" customHeight="1">
      <c r="A79" s="114"/>
      <c r="B79" s="98" t="s">
        <v>216</v>
      </c>
      <c r="C79" s="92">
        <v>601</v>
      </c>
      <c r="D79" s="96" t="s">
        <v>97</v>
      </c>
      <c r="E79" s="3" t="s">
        <v>15</v>
      </c>
      <c r="F79" s="32">
        <f t="shared" si="3"/>
        <v>182124.55</v>
      </c>
      <c r="G79" s="8">
        <f>G80+G81</f>
        <v>24405.89</v>
      </c>
      <c r="H79" s="8">
        <f t="shared" ref="H79:L79" si="61">H80+H81</f>
        <v>24405.89</v>
      </c>
      <c r="I79" s="8">
        <f t="shared" si="61"/>
        <v>25230</v>
      </c>
      <c r="J79" s="8">
        <f t="shared" si="61"/>
        <v>26747.75</v>
      </c>
      <c r="K79" s="8">
        <f t="shared" si="61"/>
        <v>35496.019999999997</v>
      </c>
      <c r="L79" s="75">
        <f t="shared" si="61"/>
        <v>45839</v>
      </c>
      <c r="M79" s="8">
        <f t="shared" ref="M79:N79" si="62">M80+M81</f>
        <v>0</v>
      </c>
      <c r="N79" s="8">
        <f t="shared" si="62"/>
        <v>0</v>
      </c>
      <c r="O79" s="86" t="s">
        <v>129</v>
      </c>
      <c r="P79" s="92" t="s">
        <v>19</v>
      </c>
      <c r="Q79" s="92" t="s">
        <v>20</v>
      </c>
      <c r="R79" s="92" t="s">
        <v>20</v>
      </c>
      <c r="S79" s="92" t="s">
        <v>20</v>
      </c>
      <c r="T79" s="92" t="s">
        <v>20</v>
      </c>
      <c r="U79" s="92">
        <v>1</v>
      </c>
      <c r="V79" s="92">
        <v>1</v>
      </c>
      <c r="W79" s="92" t="s">
        <v>20</v>
      </c>
      <c r="X79" s="83"/>
      <c r="Y79" s="83"/>
    </row>
    <row r="80" spans="1:25" ht="37.950000000000003" customHeight="1">
      <c r="A80" s="115"/>
      <c r="B80" s="98"/>
      <c r="C80" s="92"/>
      <c r="D80" s="97"/>
      <c r="E80" s="2" t="s">
        <v>16</v>
      </c>
      <c r="F80" s="32">
        <f t="shared" si="3"/>
        <v>182124.55</v>
      </c>
      <c r="G80" s="8">
        <v>24405.89</v>
      </c>
      <c r="H80" s="8">
        <v>24405.89</v>
      </c>
      <c r="I80" s="8">
        <v>25230</v>
      </c>
      <c r="J80" s="8">
        <v>26747.75</v>
      </c>
      <c r="K80" s="8">
        <v>35496.019999999997</v>
      </c>
      <c r="L80" s="75">
        <v>45839</v>
      </c>
      <c r="M80" s="8">
        <v>0</v>
      </c>
      <c r="N80" s="8">
        <v>0</v>
      </c>
      <c r="O80" s="87"/>
      <c r="P80" s="92"/>
      <c r="Q80" s="92"/>
      <c r="R80" s="92"/>
      <c r="S80" s="92"/>
      <c r="T80" s="92"/>
      <c r="U80" s="92"/>
      <c r="V80" s="92"/>
      <c r="W80" s="92"/>
      <c r="X80" s="84"/>
      <c r="Y80" s="84"/>
    </row>
    <row r="81" spans="1:25" ht="45" customHeight="1">
      <c r="A81" s="116"/>
      <c r="B81" s="98"/>
      <c r="C81" s="92"/>
      <c r="D81" s="97"/>
      <c r="E81" s="2" t="s">
        <v>17</v>
      </c>
      <c r="F81" s="32">
        <f t="shared" si="3"/>
        <v>0</v>
      </c>
      <c r="G81" s="8">
        <v>0</v>
      </c>
      <c r="H81" s="8">
        <v>0</v>
      </c>
      <c r="I81" s="8">
        <v>0</v>
      </c>
      <c r="J81" s="8">
        <v>0</v>
      </c>
      <c r="K81" s="8">
        <v>0</v>
      </c>
      <c r="L81" s="75">
        <v>0</v>
      </c>
      <c r="M81" s="8">
        <v>0</v>
      </c>
      <c r="N81" s="8">
        <v>0</v>
      </c>
      <c r="O81" s="88"/>
      <c r="P81" s="92"/>
      <c r="Q81" s="92"/>
      <c r="R81" s="92"/>
      <c r="S81" s="92"/>
      <c r="T81" s="92"/>
      <c r="U81" s="92"/>
      <c r="V81" s="92"/>
      <c r="W81" s="92"/>
      <c r="X81" s="85"/>
      <c r="Y81" s="85"/>
    </row>
    <row r="82" spans="1:25" ht="37.950000000000003" customHeight="1">
      <c r="A82" s="114"/>
      <c r="B82" s="98" t="s">
        <v>217</v>
      </c>
      <c r="C82" s="92">
        <v>601</v>
      </c>
      <c r="D82" s="96" t="s">
        <v>98</v>
      </c>
      <c r="E82" s="3" t="s">
        <v>15</v>
      </c>
      <c r="F82" s="32">
        <f t="shared" si="3"/>
        <v>26576.68</v>
      </c>
      <c r="G82" s="8">
        <f>G83+G84</f>
        <v>1607.9</v>
      </c>
      <c r="H82" s="8">
        <f t="shared" ref="H82:L82" si="63">H83+H84</f>
        <v>1607.9</v>
      </c>
      <c r="I82" s="8">
        <f t="shared" si="63"/>
        <v>3505</v>
      </c>
      <c r="J82" s="8">
        <f t="shared" si="63"/>
        <v>6732.21</v>
      </c>
      <c r="K82" s="8">
        <f t="shared" si="63"/>
        <v>8180.67</v>
      </c>
      <c r="L82" s="75">
        <f t="shared" si="63"/>
        <v>4943</v>
      </c>
      <c r="M82" s="8">
        <f t="shared" ref="M82:N82" si="64">M83+M84</f>
        <v>0</v>
      </c>
      <c r="N82" s="8">
        <f t="shared" si="64"/>
        <v>0</v>
      </c>
      <c r="O82" s="86" t="s">
        <v>129</v>
      </c>
      <c r="P82" s="92" t="s">
        <v>19</v>
      </c>
      <c r="Q82" s="92" t="s">
        <v>20</v>
      </c>
      <c r="R82" s="92" t="s">
        <v>20</v>
      </c>
      <c r="S82" s="92" t="s">
        <v>20</v>
      </c>
      <c r="T82" s="92" t="s">
        <v>20</v>
      </c>
      <c r="U82" s="92">
        <v>1</v>
      </c>
      <c r="V82" s="92">
        <v>1</v>
      </c>
      <c r="W82" s="92" t="s">
        <v>20</v>
      </c>
      <c r="X82" s="83"/>
      <c r="Y82" s="83"/>
    </row>
    <row r="83" spans="1:25" ht="37.950000000000003" customHeight="1">
      <c r="A83" s="115"/>
      <c r="B83" s="98"/>
      <c r="C83" s="92"/>
      <c r="D83" s="97"/>
      <c r="E83" s="2" t="s">
        <v>16</v>
      </c>
      <c r="F83" s="32">
        <f t="shared" si="3"/>
        <v>26576.68</v>
      </c>
      <c r="G83" s="8">
        <v>1607.9</v>
      </c>
      <c r="H83" s="8">
        <v>1607.9</v>
      </c>
      <c r="I83" s="8">
        <v>3505</v>
      </c>
      <c r="J83" s="8">
        <v>6732.21</v>
      </c>
      <c r="K83" s="8">
        <v>8180.67</v>
      </c>
      <c r="L83" s="75">
        <v>4943</v>
      </c>
      <c r="M83" s="8">
        <v>0</v>
      </c>
      <c r="N83" s="8">
        <v>0</v>
      </c>
      <c r="O83" s="87"/>
      <c r="P83" s="92"/>
      <c r="Q83" s="92"/>
      <c r="R83" s="92"/>
      <c r="S83" s="92"/>
      <c r="T83" s="92"/>
      <c r="U83" s="92"/>
      <c r="V83" s="92"/>
      <c r="W83" s="92"/>
      <c r="X83" s="84"/>
      <c r="Y83" s="84"/>
    </row>
    <row r="84" spans="1:25" ht="37.950000000000003" customHeight="1">
      <c r="A84" s="116"/>
      <c r="B84" s="98"/>
      <c r="C84" s="92"/>
      <c r="D84" s="97"/>
      <c r="E84" s="2" t="s">
        <v>17</v>
      </c>
      <c r="F84" s="32">
        <f t="shared" ref="F84:F113" si="65">G84+H84+I84+J84+K84+L84+M84+N84</f>
        <v>0</v>
      </c>
      <c r="G84" s="8">
        <v>0</v>
      </c>
      <c r="H84" s="8">
        <v>0</v>
      </c>
      <c r="I84" s="8">
        <v>0</v>
      </c>
      <c r="J84" s="8">
        <v>0</v>
      </c>
      <c r="K84" s="8">
        <v>0</v>
      </c>
      <c r="L84" s="75">
        <v>0</v>
      </c>
      <c r="M84" s="8">
        <v>0</v>
      </c>
      <c r="N84" s="8">
        <v>0</v>
      </c>
      <c r="O84" s="88"/>
      <c r="P84" s="92"/>
      <c r="Q84" s="92"/>
      <c r="R84" s="92"/>
      <c r="S84" s="92"/>
      <c r="T84" s="92"/>
      <c r="U84" s="92"/>
      <c r="V84" s="92"/>
      <c r="W84" s="92"/>
      <c r="X84" s="85"/>
      <c r="Y84" s="85"/>
    </row>
    <row r="85" spans="1:25" ht="37.950000000000003" customHeight="1">
      <c r="A85" s="114"/>
      <c r="B85" s="98" t="s">
        <v>218</v>
      </c>
      <c r="C85" s="92">
        <v>601</v>
      </c>
      <c r="D85" s="96" t="s">
        <v>126</v>
      </c>
      <c r="E85" s="3" t="s">
        <v>15</v>
      </c>
      <c r="F85" s="32">
        <f t="shared" si="65"/>
        <v>10375</v>
      </c>
      <c r="G85" s="8">
        <f>G86+G87</f>
        <v>0</v>
      </c>
      <c r="H85" s="8">
        <f t="shared" ref="H85:N85" si="66">H86+H87</f>
        <v>0</v>
      </c>
      <c r="I85" s="8">
        <f t="shared" si="66"/>
        <v>0</v>
      </c>
      <c r="J85" s="7">
        <f t="shared" si="66"/>
        <v>2846</v>
      </c>
      <c r="K85" s="7">
        <f t="shared" si="66"/>
        <v>3131</v>
      </c>
      <c r="L85" s="75">
        <f t="shared" si="66"/>
        <v>4398</v>
      </c>
      <c r="M85" s="8">
        <f t="shared" si="66"/>
        <v>0</v>
      </c>
      <c r="N85" s="8">
        <f t="shared" si="66"/>
        <v>0</v>
      </c>
      <c r="O85" s="86" t="s">
        <v>129</v>
      </c>
      <c r="P85" s="92" t="s">
        <v>19</v>
      </c>
      <c r="Q85" s="92" t="s">
        <v>20</v>
      </c>
      <c r="R85" s="92" t="s">
        <v>20</v>
      </c>
      <c r="S85" s="92" t="s">
        <v>20</v>
      </c>
      <c r="T85" s="92" t="s">
        <v>20</v>
      </c>
      <c r="U85" s="92">
        <v>1</v>
      </c>
      <c r="V85" s="92">
        <v>1</v>
      </c>
      <c r="W85" s="64"/>
      <c r="X85" s="41"/>
      <c r="Y85" s="41"/>
    </row>
    <row r="86" spans="1:25" ht="37.950000000000003" customHeight="1">
      <c r="A86" s="115"/>
      <c r="B86" s="98"/>
      <c r="C86" s="92"/>
      <c r="D86" s="97"/>
      <c r="E86" s="2" t="s">
        <v>16</v>
      </c>
      <c r="F86" s="32">
        <f t="shared" si="65"/>
        <v>0</v>
      </c>
      <c r="G86" s="8">
        <v>0</v>
      </c>
      <c r="H86" s="8">
        <v>0</v>
      </c>
      <c r="I86" s="8">
        <v>0</v>
      </c>
      <c r="J86" s="7">
        <v>0</v>
      </c>
      <c r="K86" s="7">
        <v>0</v>
      </c>
      <c r="L86" s="75">
        <v>0</v>
      </c>
      <c r="M86" s="8">
        <v>0</v>
      </c>
      <c r="N86" s="8">
        <v>0</v>
      </c>
      <c r="O86" s="87"/>
      <c r="P86" s="92"/>
      <c r="Q86" s="92"/>
      <c r="R86" s="92"/>
      <c r="S86" s="92"/>
      <c r="T86" s="92"/>
      <c r="U86" s="92"/>
      <c r="V86" s="92"/>
      <c r="W86" s="64"/>
      <c r="X86" s="41"/>
      <c r="Y86" s="41"/>
    </row>
    <row r="87" spans="1:25" ht="30" customHeight="1">
      <c r="A87" s="116"/>
      <c r="B87" s="98"/>
      <c r="C87" s="92"/>
      <c r="D87" s="97"/>
      <c r="E87" s="2" t="s">
        <v>17</v>
      </c>
      <c r="F87" s="32">
        <f t="shared" si="65"/>
        <v>10375</v>
      </c>
      <c r="G87" s="8">
        <v>0</v>
      </c>
      <c r="H87" s="8">
        <v>0</v>
      </c>
      <c r="I87" s="8">
        <v>0</v>
      </c>
      <c r="J87" s="7">
        <v>2846</v>
      </c>
      <c r="K87" s="7">
        <v>3131</v>
      </c>
      <c r="L87" s="75">
        <v>4398</v>
      </c>
      <c r="M87" s="8">
        <v>0</v>
      </c>
      <c r="N87" s="8">
        <v>0</v>
      </c>
      <c r="O87" s="88"/>
      <c r="P87" s="92"/>
      <c r="Q87" s="92"/>
      <c r="R87" s="92"/>
      <c r="S87" s="92"/>
      <c r="T87" s="92"/>
      <c r="U87" s="92"/>
      <c r="V87" s="92"/>
      <c r="W87" s="64">
        <v>1</v>
      </c>
      <c r="X87" s="41"/>
      <c r="Y87" s="41"/>
    </row>
    <row r="88" spans="1:25" s="23" customFormat="1" ht="37.950000000000003" customHeight="1">
      <c r="A88" s="114"/>
      <c r="B88" s="98" t="s">
        <v>219</v>
      </c>
      <c r="C88" s="92">
        <v>601</v>
      </c>
      <c r="D88" s="96" t="s">
        <v>99</v>
      </c>
      <c r="E88" s="3" t="s">
        <v>15</v>
      </c>
      <c r="F88" s="32">
        <f t="shared" si="65"/>
        <v>16039</v>
      </c>
      <c r="G88" s="8">
        <f>G89+G90</f>
        <v>5822</v>
      </c>
      <c r="H88" s="8">
        <f t="shared" ref="H88:L88" si="67">H89+H90</f>
        <v>5822</v>
      </c>
      <c r="I88" s="8">
        <f t="shared" si="67"/>
        <v>2708</v>
      </c>
      <c r="J88" s="8">
        <f t="shared" si="67"/>
        <v>1687</v>
      </c>
      <c r="K88" s="8">
        <f t="shared" si="67"/>
        <v>0</v>
      </c>
      <c r="L88" s="75">
        <f t="shared" si="67"/>
        <v>0</v>
      </c>
      <c r="M88" s="8">
        <f t="shared" ref="M88:N88" si="68">M89+M90</f>
        <v>0</v>
      </c>
      <c r="N88" s="8">
        <f t="shared" si="68"/>
        <v>0</v>
      </c>
      <c r="O88" s="86" t="s">
        <v>129</v>
      </c>
      <c r="P88" s="92" t="s">
        <v>19</v>
      </c>
      <c r="Q88" s="92" t="s">
        <v>20</v>
      </c>
      <c r="R88" s="92" t="s">
        <v>20</v>
      </c>
      <c r="S88" s="92" t="s">
        <v>20</v>
      </c>
      <c r="T88" s="92" t="s">
        <v>20</v>
      </c>
      <c r="U88" s="92">
        <v>1</v>
      </c>
      <c r="V88" s="92">
        <v>0</v>
      </c>
      <c r="W88" s="92" t="s">
        <v>20</v>
      </c>
      <c r="X88" s="106"/>
      <c r="Y88" s="106"/>
    </row>
    <row r="89" spans="1:25" s="23" customFormat="1" ht="37.950000000000003" customHeight="1">
      <c r="A89" s="115"/>
      <c r="B89" s="98"/>
      <c r="C89" s="92"/>
      <c r="D89" s="97"/>
      <c r="E89" s="2" t="s">
        <v>16</v>
      </c>
      <c r="F89" s="32">
        <f t="shared" si="65"/>
        <v>0</v>
      </c>
      <c r="G89" s="8">
        <v>0</v>
      </c>
      <c r="H89" s="8">
        <v>0</v>
      </c>
      <c r="I89" s="8">
        <v>0</v>
      </c>
      <c r="J89" s="8">
        <v>0</v>
      </c>
      <c r="K89" s="8">
        <v>0</v>
      </c>
      <c r="L89" s="75">
        <v>0</v>
      </c>
      <c r="M89" s="8">
        <v>0</v>
      </c>
      <c r="N89" s="8">
        <v>0</v>
      </c>
      <c r="O89" s="87"/>
      <c r="P89" s="92"/>
      <c r="Q89" s="92"/>
      <c r="R89" s="92"/>
      <c r="S89" s="92"/>
      <c r="T89" s="92"/>
      <c r="U89" s="92"/>
      <c r="V89" s="92"/>
      <c r="W89" s="92"/>
      <c r="X89" s="107"/>
      <c r="Y89" s="107"/>
    </row>
    <row r="90" spans="1:25" s="23" customFormat="1" ht="37.950000000000003" customHeight="1">
      <c r="A90" s="116"/>
      <c r="B90" s="98"/>
      <c r="C90" s="92"/>
      <c r="D90" s="97"/>
      <c r="E90" s="2" t="s">
        <v>17</v>
      </c>
      <c r="F90" s="32">
        <f t="shared" si="65"/>
        <v>16039</v>
      </c>
      <c r="G90" s="8">
        <v>5822</v>
      </c>
      <c r="H90" s="8">
        <v>5822</v>
      </c>
      <c r="I90" s="8">
        <v>2708</v>
      </c>
      <c r="J90" s="8">
        <v>1687</v>
      </c>
      <c r="K90" s="8">
        <v>0</v>
      </c>
      <c r="L90" s="75">
        <v>0</v>
      </c>
      <c r="M90" s="8">
        <v>0</v>
      </c>
      <c r="N90" s="8">
        <v>0</v>
      </c>
      <c r="O90" s="88"/>
      <c r="P90" s="92"/>
      <c r="Q90" s="92"/>
      <c r="R90" s="92"/>
      <c r="S90" s="92"/>
      <c r="T90" s="92"/>
      <c r="U90" s="92"/>
      <c r="V90" s="92"/>
      <c r="W90" s="92"/>
      <c r="X90" s="108"/>
      <c r="Y90" s="108"/>
    </row>
    <row r="91" spans="1:25" ht="25.5" customHeight="1">
      <c r="A91" s="114"/>
      <c r="B91" s="98" t="s">
        <v>220</v>
      </c>
      <c r="C91" s="92">
        <v>601</v>
      </c>
      <c r="D91" s="96" t="s">
        <v>100</v>
      </c>
      <c r="E91" s="3" t="s">
        <v>15</v>
      </c>
      <c r="F91" s="32">
        <f t="shared" si="65"/>
        <v>20690</v>
      </c>
      <c r="G91" s="8">
        <f>G92+G93</f>
        <v>3881</v>
      </c>
      <c r="H91" s="8">
        <f t="shared" ref="H91:L91" si="69">H92+H93</f>
        <v>3726</v>
      </c>
      <c r="I91" s="8">
        <f t="shared" si="69"/>
        <v>2708</v>
      </c>
      <c r="J91" s="8">
        <f t="shared" si="69"/>
        <v>2846</v>
      </c>
      <c r="K91" s="8">
        <f t="shared" si="69"/>
        <v>3131</v>
      </c>
      <c r="L91" s="75">
        <f t="shared" si="69"/>
        <v>4398</v>
      </c>
      <c r="M91" s="8">
        <f t="shared" ref="M91:N91" si="70">M92+M93</f>
        <v>0</v>
      </c>
      <c r="N91" s="8">
        <f t="shared" si="70"/>
        <v>0</v>
      </c>
      <c r="O91" s="86" t="s">
        <v>129</v>
      </c>
      <c r="P91" s="92" t="s">
        <v>19</v>
      </c>
      <c r="Q91" s="92" t="s">
        <v>20</v>
      </c>
      <c r="R91" s="92" t="s">
        <v>20</v>
      </c>
      <c r="S91" s="92" t="s">
        <v>20</v>
      </c>
      <c r="T91" s="92" t="s">
        <v>20</v>
      </c>
      <c r="U91" s="92">
        <v>1</v>
      </c>
      <c r="V91" s="92">
        <v>1</v>
      </c>
      <c r="W91" s="92" t="s">
        <v>20</v>
      </c>
      <c r="X91" s="83"/>
      <c r="Y91" s="83"/>
    </row>
    <row r="92" spans="1:25" ht="28.5" customHeight="1">
      <c r="A92" s="115"/>
      <c r="B92" s="98"/>
      <c r="C92" s="92"/>
      <c r="D92" s="97"/>
      <c r="E92" s="2" t="s">
        <v>16</v>
      </c>
      <c r="F92" s="32">
        <f t="shared" si="65"/>
        <v>0</v>
      </c>
      <c r="G92" s="8">
        <v>0</v>
      </c>
      <c r="H92" s="8">
        <v>0</v>
      </c>
      <c r="I92" s="8">
        <v>0</v>
      </c>
      <c r="J92" s="8">
        <v>0</v>
      </c>
      <c r="K92" s="8">
        <v>0</v>
      </c>
      <c r="L92" s="75">
        <v>0</v>
      </c>
      <c r="M92" s="8">
        <v>0</v>
      </c>
      <c r="N92" s="8">
        <v>0</v>
      </c>
      <c r="O92" s="87"/>
      <c r="P92" s="92"/>
      <c r="Q92" s="92"/>
      <c r="R92" s="92"/>
      <c r="S92" s="92"/>
      <c r="T92" s="92"/>
      <c r="U92" s="92"/>
      <c r="V92" s="92"/>
      <c r="W92" s="92"/>
      <c r="X92" s="84"/>
      <c r="Y92" s="84"/>
    </row>
    <row r="93" spans="1:25" ht="23.25" customHeight="1">
      <c r="A93" s="116"/>
      <c r="B93" s="98"/>
      <c r="C93" s="92"/>
      <c r="D93" s="97"/>
      <c r="E93" s="2" t="s">
        <v>17</v>
      </c>
      <c r="F93" s="32">
        <f t="shared" si="65"/>
        <v>20690</v>
      </c>
      <c r="G93" s="8">
        <v>3881</v>
      </c>
      <c r="H93" s="8">
        <v>3726</v>
      </c>
      <c r="I93" s="8">
        <v>2708</v>
      </c>
      <c r="J93" s="8">
        <v>2846</v>
      </c>
      <c r="K93" s="8">
        <v>3131</v>
      </c>
      <c r="L93" s="75">
        <v>4398</v>
      </c>
      <c r="M93" s="8">
        <v>0</v>
      </c>
      <c r="N93" s="8">
        <v>0</v>
      </c>
      <c r="O93" s="88"/>
      <c r="P93" s="92"/>
      <c r="Q93" s="92"/>
      <c r="R93" s="92"/>
      <c r="S93" s="92"/>
      <c r="T93" s="92"/>
      <c r="U93" s="92"/>
      <c r="V93" s="92"/>
      <c r="W93" s="92"/>
      <c r="X93" s="85"/>
      <c r="Y93" s="85"/>
    </row>
    <row r="94" spans="1:25" ht="24" customHeight="1">
      <c r="A94" s="114"/>
      <c r="B94" s="98" t="s">
        <v>221</v>
      </c>
      <c r="C94" s="92">
        <v>601</v>
      </c>
      <c r="D94" s="96" t="s">
        <v>101</v>
      </c>
      <c r="E94" s="3" t="s">
        <v>15</v>
      </c>
      <c r="F94" s="32">
        <f t="shared" si="65"/>
        <v>6000</v>
      </c>
      <c r="G94" s="8">
        <f>G95+G96</f>
        <v>1000</v>
      </c>
      <c r="H94" s="8">
        <f t="shared" ref="H94:L94" si="71">H95+H96</f>
        <v>1000</v>
      </c>
      <c r="I94" s="8">
        <f t="shared" si="71"/>
        <v>1000</v>
      </c>
      <c r="J94" s="8">
        <f t="shared" si="71"/>
        <v>1000</v>
      </c>
      <c r="K94" s="8">
        <f t="shared" si="71"/>
        <v>1000</v>
      </c>
      <c r="L94" s="75">
        <f t="shared" si="71"/>
        <v>1000</v>
      </c>
      <c r="M94" s="8">
        <f t="shared" ref="M94:N94" si="72">M95+M96</f>
        <v>0</v>
      </c>
      <c r="N94" s="8">
        <f t="shared" si="72"/>
        <v>0</v>
      </c>
      <c r="O94" s="86" t="s">
        <v>129</v>
      </c>
      <c r="P94" s="92" t="s">
        <v>19</v>
      </c>
      <c r="Q94" s="92" t="s">
        <v>20</v>
      </c>
      <c r="R94" s="92" t="s">
        <v>20</v>
      </c>
      <c r="S94" s="92" t="s">
        <v>20</v>
      </c>
      <c r="T94" s="92" t="s">
        <v>20</v>
      </c>
      <c r="U94" s="92">
        <v>1</v>
      </c>
      <c r="V94" s="92">
        <v>1</v>
      </c>
      <c r="W94" s="92" t="s">
        <v>20</v>
      </c>
      <c r="X94" s="83"/>
      <c r="Y94" s="83"/>
    </row>
    <row r="95" spans="1:25" ht="45.6" customHeight="1">
      <c r="A95" s="115"/>
      <c r="B95" s="98"/>
      <c r="C95" s="92"/>
      <c r="D95" s="97"/>
      <c r="E95" s="2" t="s">
        <v>16</v>
      </c>
      <c r="F95" s="32">
        <f t="shared" si="65"/>
        <v>0</v>
      </c>
      <c r="G95" s="8">
        <v>0</v>
      </c>
      <c r="H95" s="8">
        <v>0</v>
      </c>
      <c r="I95" s="8">
        <v>0</v>
      </c>
      <c r="J95" s="8">
        <v>0</v>
      </c>
      <c r="K95" s="8">
        <v>0</v>
      </c>
      <c r="L95" s="75">
        <v>0</v>
      </c>
      <c r="M95" s="8">
        <v>0</v>
      </c>
      <c r="N95" s="8">
        <v>0</v>
      </c>
      <c r="O95" s="87"/>
      <c r="P95" s="92"/>
      <c r="Q95" s="92"/>
      <c r="R95" s="92"/>
      <c r="S95" s="92"/>
      <c r="T95" s="92"/>
      <c r="U95" s="92"/>
      <c r="V95" s="92"/>
      <c r="W95" s="92"/>
      <c r="X95" s="84"/>
      <c r="Y95" s="84"/>
    </row>
    <row r="96" spans="1:25" ht="33" customHeight="1">
      <c r="A96" s="116"/>
      <c r="B96" s="98"/>
      <c r="C96" s="92"/>
      <c r="D96" s="97"/>
      <c r="E96" s="2" t="s">
        <v>17</v>
      </c>
      <c r="F96" s="32">
        <f t="shared" si="65"/>
        <v>6000</v>
      </c>
      <c r="G96" s="8">
        <v>1000</v>
      </c>
      <c r="H96" s="8">
        <v>1000</v>
      </c>
      <c r="I96" s="8">
        <v>1000</v>
      </c>
      <c r="J96" s="8">
        <v>1000</v>
      </c>
      <c r="K96" s="8">
        <v>1000</v>
      </c>
      <c r="L96" s="75">
        <v>1000</v>
      </c>
      <c r="M96" s="8">
        <v>0</v>
      </c>
      <c r="N96" s="8">
        <v>0</v>
      </c>
      <c r="O96" s="88"/>
      <c r="P96" s="92"/>
      <c r="Q96" s="92"/>
      <c r="R96" s="92"/>
      <c r="S96" s="92"/>
      <c r="T96" s="92"/>
      <c r="U96" s="92"/>
      <c r="V96" s="92"/>
      <c r="W96" s="92"/>
      <c r="X96" s="85"/>
      <c r="Y96" s="85"/>
    </row>
    <row r="97" spans="1:25" s="23" customFormat="1" ht="37.950000000000003" customHeight="1">
      <c r="A97" s="114"/>
      <c r="B97" s="98" t="s">
        <v>222</v>
      </c>
      <c r="C97" s="92">
        <v>601</v>
      </c>
      <c r="D97" s="96" t="s">
        <v>102</v>
      </c>
      <c r="E97" s="3" t="s">
        <v>15</v>
      </c>
      <c r="F97" s="32">
        <f t="shared" si="65"/>
        <v>11752</v>
      </c>
      <c r="G97" s="8">
        <f>G98+G99</f>
        <v>3099</v>
      </c>
      <c r="H97" s="8">
        <f t="shared" ref="H97:L97" si="73">H98+H99</f>
        <v>3099</v>
      </c>
      <c r="I97" s="8">
        <f t="shared" si="73"/>
        <v>2708</v>
      </c>
      <c r="J97" s="8">
        <f t="shared" si="73"/>
        <v>2846</v>
      </c>
      <c r="K97" s="8">
        <f t="shared" si="73"/>
        <v>0</v>
      </c>
      <c r="L97" s="75">
        <f t="shared" si="73"/>
        <v>0</v>
      </c>
      <c r="M97" s="8">
        <f t="shared" ref="M97:N97" si="74">M98+M99</f>
        <v>0</v>
      </c>
      <c r="N97" s="8">
        <f t="shared" si="74"/>
        <v>0</v>
      </c>
      <c r="O97" s="86" t="s">
        <v>129</v>
      </c>
      <c r="P97" s="92" t="s">
        <v>19</v>
      </c>
      <c r="Q97" s="92" t="s">
        <v>20</v>
      </c>
      <c r="R97" s="92" t="s">
        <v>20</v>
      </c>
      <c r="S97" s="92" t="s">
        <v>20</v>
      </c>
      <c r="T97" s="92" t="s">
        <v>20</v>
      </c>
      <c r="U97" s="92">
        <v>1</v>
      </c>
      <c r="V97" s="92">
        <v>1</v>
      </c>
      <c r="W97" s="92" t="s">
        <v>20</v>
      </c>
      <c r="X97" s="106"/>
      <c r="Y97" s="106"/>
    </row>
    <row r="98" spans="1:25" s="23" customFormat="1" ht="37.950000000000003" customHeight="1">
      <c r="A98" s="115"/>
      <c r="B98" s="98"/>
      <c r="C98" s="92"/>
      <c r="D98" s="97"/>
      <c r="E98" s="2" t="s">
        <v>16</v>
      </c>
      <c r="F98" s="32">
        <f t="shared" si="65"/>
        <v>0</v>
      </c>
      <c r="G98" s="8">
        <v>0</v>
      </c>
      <c r="H98" s="8">
        <v>0</v>
      </c>
      <c r="I98" s="8">
        <v>0</v>
      </c>
      <c r="J98" s="8">
        <v>0</v>
      </c>
      <c r="K98" s="8">
        <v>0</v>
      </c>
      <c r="L98" s="75">
        <v>0</v>
      </c>
      <c r="M98" s="8">
        <v>0</v>
      </c>
      <c r="N98" s="8">
        <v>0</v>
      </c>
      <c r="O98" s="87"/>
      <c r="P98" s="92"/>
      <c r="Q98" s="92"/>
      <c r="R98" s="92"/>
      <c r="S98" s="92"/>
      <c r="T98" s="92"/>
      <c r="U98" s="92"/>
      <c r="V98" s="92"/>
      <c r="W98" s="92"/>
      <c r="X98" s="107"/>
      <c r="Y98" s="107"/>
    </row>
    <row r="99" spans="1:25" s="23" customFormat="1" ht="67.2" customHeight="1">
      <c r="A99" s="116"/>
      <c r="B99" s="98"/>
      <c r="C99" s="92"/>
      <c r="D99" s="97"/>
      <c r="E99" s="2" t="s">
        <v>17</v>
      </c>
      <c r="F99" s="32">
        <f t="shared" si="65"/>
        <v>11752</v>
      </c>
      <c r="G99" s="8">
        <v>3099</v>
      </c>
      <c r="H99" s="8">
        <v>3099</v>
      </c>
      <c r="I99" s="8">
        <v>2708</v>
      </c>
      <c r="J99" s="8">
        <v>2846</v>
      </c>
      <c r="K99" s="8">
        <v>0</v>
      </c>
      <c r="L99" s="75">
        <v>0</v>
      </c>
      <c r="M99" s="8">
        <v>0</v>
      </c>
      <c r="N99" s="8">
        <v>0</v>
      </c>
      <c r="O99" s="88"/>
      <c r="P99" s="92"/>
      <c r="Q99" s="92"/>
      <c r="R99" s="92"/>
      <c r="S99" s="92"/>
      <c r="T99" s="92"/>
      <c r="U99" s="92"/>
      <c r="V99" s="92"/>
      <c r="W99" s="92"/>
      <c r="X99" s="108"/>
      <c r="Y99" s="108"/>
    </row>
    <row r="100" spans="1:25" s="23" customFormat="1" ht="21" customHeight="1">
      <c r="A100" s="113"/>
      <c r="B100" s="99" t="s">
        <v>223</v>
      </c>
      <c r="C100" s="92">
        <v>601</v>
      </c>
      <c r="D100" s="96" t="s">
        <v>92</v>
      </c>
      <c r="E100" s="3" t="s">
        <v>15</v>
      </c>
      <c r="F100" s="32">
        <f t="shared" si="65"/>
        <v>4000</v>
      </c>
      <c r="G100" s="7">
        <f>G101+G102</f>
        <v>0</v>
      </c>
      <c r="H100" s="7">
        <f t="shared" ref="H100:L100" si="75">H101+H102</f>
        <v>4000</v>
      </c>
      <c r="I100" s="7">
        <f t="shared" si="75"/>
        <v>0</v>
      </c>
      <c r="J100" s="7">
        <f t="shared" si="75"/>
        <v>0</v>
      </c>
      <c r="K100" s="7">
        <f t="shared" si="75"/>
        <v>0</v>
      </c>
      <c r="L100" s="76">
        <f t="shared" si="75"/>
        <v>0</v>
      </c>
      <c r="M100" s="7">
        <f t="shared" ref="M100:N100" si="76">M101+M102</f>
        <v>0</v>
      </c>
      <c r="N100" s="7">
        <f t="shared" si="76"/>
        <v>0</v>
      </c>
      <c r="O100" s="86" t="s">
        <v>171</v>
      </c>
      <c r="P100" s="92" t="s">
        <v>19</v>
      </c>
      <c r="Q100" s="92" t="s">
        <v>20</v>
      </c>
      <c r="R100" s="92" t="s">
        <v>20</v>
      </c>
      <c r="S100" s="92">
        <v>1</v>
      </c>
      <c r="T100" s="92" t="s">
        <v>20</v>
      </c>
      <c r="U100" s="92" t="s">
        <v>20</v>
      </c>
      <c r="V100" s="92" t="s">
        <v>20</v>
      </c>
      <c r="W100" s="92" t="s">
        <v>20</v>
      </c>
      <c r="X100" s="106"/>
      <c r="Y100" s="106"/>
    </row>
    <row r="101" spans="1:25" s="23" customFormat="1" ht="18.75" customHeight="1">
      <c r="A101" s="113"/>
      <c r="B101" s="98"/>
      <c r="C101" s="92"/>
      <c r="D101" s="97"/>
      <c r="E101" s="2" t="s">
        <v>16</v>
      </c>
      <c r="F101" s="32">
        <f t="shared" si="65"/>
        <v>4000</v>
      </c>
      <c r="G101" s="7">
        <v>0</v>
      </c>
      <c r="H101" s="7">
        <v>4000</v>
      </c>
      <c r="I101" s="7">
        <v>0</v>
      </c>
      <c r="J101" s="7">
        <v>0</v>
      </c>
      <c r="K101" s="7">
        <v>0</v>
      </c>
      <c r="L101" s="76">
        <v>0</v>
      </c>
      <c r="M101" s="7">
        <v>0</v>
      </c>
      <c r="N101" s="7">
        <v>0</v>
      </c>
      <c r="O101" s="87"/>
      <c r="P101" s="92"/>
      <c r="Q101" s="92"/>
      <c r="R101" s="92"/>
      <c r="S101" s="92"/>
      <c r="T101" s="92"/>
      <c r="U101" s="92"/>
      <c r="V101" s="92"/>
      <c r="W101" s="92"/>
      <c r="X101" s="107"/>
      <c r="Y101" s="107"/>
    </row>
    <row r="102" spans="1:25" s="23" customFormat="1" ht="36" customHeight="1">
      <c r="A102" s="113"/>
      <c r="B102" s="98"/>
      <c r="C102" s="92"/>
      <c r="D102" s="97"/>
      <c r="E102" s="2" t="s">
        <v>17</v>
      </c>
      <c r="F102" s="32">
        <f t="shared" si="65"/>
        <v>0</v>
      </c>
      <c r="G102" s="7">
        <v>0</v>
      </c>
      <c r="H102" s="7">
        <v>0</v>
      </c>
      <c r="I102" s="7">
        <v>0</v>
      </c>
      <c r="J102" s="7">
        <v>0</v>
      </c>
      <c r="K102" s="7">
        <v>0</v>
      </c>
      <c r="L102" s="76">
        <v>0</v>
      </c>
      <c r="M102" s="7">
        <v>0</v>
      </c>
      <c r="N102" s="7">
        <v>0</v>
      </c>
      <c r="O102" s="88"/>
      <c r="P102" s="92"/>
      <c r="Q102" s="92"/>
      <c r="R102" s="92"/>
      <c r="S102" s="92"/>
      <c r="T102" s="92"/>
      <c r="U102" s="92"/>
      <c r="V102" s="92"/>
      <c r="W102" s="92"/>
      <c r="X102" s="108"/>
      <c r="Y102" s="108"/>
    </row>
    <row r="103" spans="1:25" s="23" customFormat="1" ht="29.4" customHeight="1">
      <c r="A103" s="113"/>
      <c r="B103" s="98" t="s">
        <v>224</v>
      </c>
      <c r="C103" s="92">
        <v>601</v>
      </c>
      <c r="D103" s="96" t="s">
        <v>113</v>
      </c>
      <c r="E103" s="3" t="s">
        <v>15</v>
      </c>
      <c r="F103" s="32">
        <f t="shared" si="65"/>
        <v>5554</v>
      </c>
      <c r="G103" s="7">
        <f>G104+G105</f>
        <v>0</v>
      </c>
      <c r="H103" s="7">
        <f t="shared" ref="H103:K103" si="77">H104+H105</f>
        <v>0</v>
      </c>
      <c r="I103" s="7">
        <f t="shared" si="77"/>
        <v>2708</v>
      </c>
      <c r="J103" s="7">
        <f t="shared" si="77"/>
        <v>2846</v>
      </c>
      <c r="K103" s="7">
        <f t="shared" si="77"/>
        <v>0</v>
      </c>
      <c r="L103" s="76">
        <f t="shared" ref="L103" si="78">L104+L105</f>
        <v>0</v>
      </c>
      <c r="M103" s="7">
        <f t="shared" ref="M103:N103" si="79">M104+M105</f>
        <v>0</v>
      </c>
      <c r="N103" s="7">
        <f t="shared" si="79"/>
        <v>0</v>
      </c>
      <c r="O103" s="86" t="s">
        <v>129</v>
      </c>
      <c r="P103" s="92" t="s">
        <v>19</v>
      </c>
      <c r="Q103" s="92" t="s">
        <v>20</v>
      </c>
      <c r="R103" s="92" t="s">
        <v>20</v>
      </c>
      <c r="S103" s="92" t="s">
        <v>20</v>
      </c>
      <c r="T103" s="92" t="s">
        <v>20</v>
      </c>
      <c r="U103" s="92">
        <v>1</v>
      </c>
      <c r="V103" s="92">
        <v>1</v>
      </c>
      <c r="W103" s="92" t="s">
        <v>20</v>
      </c>
      <c r="X103" s="106"/>
      <c r="Y103" s="106"/>
    </row>
    <row r="104" spans="1:25" s="23" customFormat="1" ht="43.95" customHeight="1">
      <c r="A104" s="113"/>
      <c r="B104" s="98"/>
      <c r="C104" s="92"/>
      <c r="D104" s="97"/>
      <c r="E104" s="2" t="s">
        <v>16</v>
      </c>
      <c r="F104" s="32">
        <f t="shared" si="65"/>
        <v>0</v>
      </c>
      <c r="G104" s="7">
        <v>0</v>
      </c>
      <c r="H104" s="7">
        <v>0</v>
      </c>
      <c r="I104" s="7">
        <v>0</v>
      </c>
      <c r="J104" s="7">
        <v>0</v>
      </c>
      <c r="K104" s="7">
        <v>0</v>
      </c>
      <c r="L104" s="76">
        <v>0</v>
      </c>
      <c r="M104" s="7">
        <v>0</v>
      </c>
      <c r="N104" s="7">
        <v>0</v>
      </c>
      <c r="O104" s="87"/>
      <c r="P104" s="92"/>
      <c r="Q104" s="92"/>
      <c r="R104" s="92"/>
      <c r="S104" s="92"/>
      <c r="T104" s="92"/>
      <c r="U104" s="92"/>
      <c r="V104" s="92"/>
      <c r="W104" s="92"/>
      <c r="X104" s="107"/>
      <c r="Y104" s="107"/>
    </row>
    <row r="105" spans="1:25" s="23" customFormat="1" ht="36" customHeight="1">
      <c r="A105" s="113"/>
      <c r="B105" s="98"/>
      <c r="C105" s="92"/>
      <c r="D105" s="97"/>
      <c r="E105" s="2" t="s">
        <v>17</v>
      </c>
      <c r="F105" s="32">
        <f t="shared" si="65"/>
        <v>5554</v>
      </c>
      <c r="G105" s="7">
        <v>0</v>
      </c>
      <c r="H105" s="7">
        <v>0</v>
      </c>
      <c r="I105" s="7">
        <v>2708</v>
      </c>
      <c r="J105" s="7">
        <v>2846</v>
      </c>
      <c r="K105" s="7">
        <v>0</v>
      </c>
      <c r="L105" s="76">
        <v>0</v>
      </c>
      <c r="M105" s="7">
        <v>0</v>
      </c>
      <c r="N105" s="7">
        <v>0</v>
      </c>
      <c r="O105" s="88"/>
      <c r="P105" s="92"/>
      <c r="Q105" s="92"/>
      <c r="R105" s="92"/>
      <c r="S105" s="92"/>
      <c r="T105" s="92"/>
      <c r="U105" s="92"/>
      <c r="V105" s="92"/>
      <c r="W105" s="92"/>
      <c r="X105" s="108"/>
      <c r="Y105" s="108"/>
    </row>
    <row r="106" spans="1:25" s="23" customFormat="1" ht="36" customHeight="1">
      <c r="A106" s="113"/>
      <c r="B106" s="98" t="s">
        <v>225</v>
      </c>
      <c r="C106" s="92">
        <v>601</v>
      </c>
      <c r="D106" s="96" t="s">
        <v>212</v>
      </c>
      <c r="E106" s="3" t="s">
        <v>15</v>
      </c>
      <c r="F106" s="32">
        <f t="shared" si="65"/>
        <v>52379.45</v>
      </c>
      <c r="G106" s="7">
        <v>0</v>
      </c>
      <c r="H106" s="7">
        <v>0</v>
      </c>
      <c r="I106" s="7">
        <v>0</v>
      </c>
      <c r="J106" s="7">
        <v>0</v>
      </c>
      <c r="K106" s="7">
        <v>0</v>
      </c>
      <c r="L106" s="76">
        <f>L107+L108</f>
        <v>52379.45</v>
      </c>
      <c r="M106" s="7">
        <f t="shared" ref="M106:N106" si="80">M107+M108</f>
        <v>0</v>
      </c>
      <c r="N106" s="7">
        <f t="shared" si="80"/>
        <v>0</v>
      </c>
      <c r="O106" s="86" t="s">
        <v>129</v>
      </c>
      <c r="P106" s="92" t="s">
        <v>19</v>
      </c>
      <c r="Q106" s="92" t="s">
        <v>20</v>
      </c>
      <c r="R106" s="92" t="s">
        <v>20</v>
      </c>
      <c r="S106" s="92" t="s">
        <v>20</v>
      </c>
      <c r="T106" s="92" t="s">
        <v>20</v>
      </c>
      <c r="U106" s="92" t="s">
        <v>20</v>
      </c>
      <c r="V106" s="92" t="s">
        <v>20</v>
      </c>
      <c r="W106" s="92">
        <v>1</v>
      </c>
      <c r="X106" s="106"/>
      <c r="Y106" s="106"/>
    </row>
    <row r="107" spans="1:25" s="23" customFormat="1" ht="36" customHeight="1">
      <c r="A107" s="113"/>
      <c r="B107" s="98"/>
      <c r="C107" s="92"/>
      <c r="D107" s="97"/>
      <c r="E107" s="2" t="s">
        <v>16</v>
      </c>
      <c r="F107" s="32">
        <f t="shared" si="65"/>
        <v>0</v>
      </c>
      <c r="G107" s="7">
        <v>0</v>
      </c>
      <c r="H107" s="7">
        <v>0</v>
      </c>
      <c r="I107" s="7">
        <v>0</v>
      </c>
      <c r="J107" s="7">
        <v>0</v>
      </c>
      <c r="K107" s="7">
        <v>0</v>
      </c>
      <c r="L107" s="76">
        <v>0</v>
      </c>
      <c r="M107" s="7">
        <v>0</v>
      </c>
      <c r="N107" s="7">
        <v>0</v>
      </c>
      <c r="O107" s="87"/>
      <c r="P107" s="92"/>
      <c r="Q107" s="92"/>
      <c r="R107" s="92"/>
      <c r="S107" s="92"/>
      <c r="T107" s="92"/>
      <c r="U107" s="92"/>
      <c r="V107" s="92"/>
      <c r="W107" s="92"/>
      <c r="X107" s="107"/>
      <c r="Y107" s="107"/>
    </row>
    <row r="108" spans="1:25" s="23" customFormat="1" ht="36" customHeight="1">
      <c r="A108" s="113"/>
      <c r="B108" s="98"/>
      <c r="C108" s="92"/>
      <c r="D108" s="97"/>
      <c r="E108" s="2" t="s">
        <v>17</v>
      </c>
      <c r="F108" s="32">
        <f t="shared" si="65"/>
        <v>52379.45</v>
      </c>
      <c r="G108" s="7">
        <v>0</v>
      </c>
      <c r="H108" s="7">
        <v>0</v>
      </c>
      <c r="I108" s="7">
        <v>0</v>
      </c>
      <c r="J108" s="7">
        <v>0</v>
      </c>
      <c r="K108" s="7">
        <v>0</v>
      </c>
      <c r="L108" s="76">
        <v>52379.45</v>
      </c>
      <c r="M108" s="7">
        <v>0</v>
      </c>
      <c r="N108" s="7">
        <v>0</v>
      </c>
      <c r="O108" s="88"/>
      <c r="P108" s="92"/>
      <c r="Q108" s="92"/>
      <c r="R108" s="92"/>
      <c r="S108" s="92"/>
      <c r="T108" s="92"/>
      <c r="U108" s="92"/>
      <c r="V108" s="92"/>
      <c r="W108" s="92"/>
      <c r="X108" s="108"/>
      <c r="Y108" s="108"/>
    </row>
    <row r="109" spans="1:25" ht="36" customHeight="1">
      <c r="A109" s="113"/>
      <c r="B109" s="98" t="s">
        <v>226</v>
      </c>
      <c r="C109" s="92">
        <v>601</v>
      </c>
      <c r="D109" s="96" t="s">
        <v>121</v>
      </c>
      <c r="E109" s="3" t="s">
        <v>15</v>
      </c>
      <c r="F109" s="32">
        <f t="shared" si="65"/>
        <v>75750</v>
      </c>
      <c r="G109" s="7">
        <f>G110+G111</f>
        <v>0</v>
      </c>
      <c r="H109" s="7">
        <f t="shared" ref="H109:L109" si="81">H110+H111</f>
        <v>0</v>
      </c>
      <c r="I109" s="7">
        <f t="shared" si="81"/>
        <v>25250</v>
      </c>
      <c r="J109" s="7">
        <f t="shared" si="81"/>
        <v>25250</v>
      </c>
      <c r="K109" s="7">
        <f t="shared" si="81"/>
        <v>25250</v>
      </c>
      <c r="L109" s="76">
        <f t="shared" si="81"/>
        <v>0</v>
      </c>
      <c r="M109" s="7">
        <f t="shared" ref="M109:N109" si="82">M110+M111</f>
        <v>0</v>
      </c>
      <c r="N109" s="7">
        <f t="shared" si="82"/>
        <v>0</v>
      </c>
      <c r="O109" s="86" t="s">
        <v>150</v>
      </c>
      <c r="P109" s="89" t="s">
        <v>22</v>
      </c>
      <c r="Q109" s="92" t="s">
        <v>20</v>
      </c>
      <c r="R109" s="92" t="s">
        <v>20</v>
      </c>
      <c r="S109" s="92" t="s">
        <v>20</v>
      </c>
      <c r="T109" s="92" t="s">
        <v>20</v>
      </c>
      <c r="U109" s="92" t="s">
        <v>20</v>
      </c>
      <c r="V109" s="92" t="s">
        <v>20</v>
      </c>
      <c r="W109" s="92" t="s">
        <v>20</v>
      </c>
      <c r="X109" s="83"/>
      <c r="Y109" s="83"/>
    </row>
    <row r="110" spans="1:25" ht="42.75" customHeight="1">
      <c r="A110" s="113"/>
      <c r="B110" s="98"/>
      <c r="C110" s="92"/>
      <c r="D110" s="97"/>
      <c r="E110" s="2" t="s">
        <v>16</v>
      </c>
      <c r="F110" s="32">
        <f t="shared" si="65"/>
        <v>75750</v>
      </c>
      <c r="G110" s="7">
        <v>0</v>
      </c>
      <c r="H110" s="7">
        <v>0</v>
      </c>
      <c r="I110" s="7">
        <v>25250</v>
      </c>
      <c r="J110" s="7">
        <v>25250</v>
      </c>
      <c r="K110" s="7">
        <v>25250</v>
      </c>
      <c r="L110" s="76">
        <v>0</v>
      </c>
      <c r="M110" s="7">
        <v>0</v>
      </c>
      <c r="N110" s="7">
        <v>0</v>
      </c>
      <c r="O110" s="87"/>
      <c r="P110" s="90"/>
      <c r="Q110" s="92"/>
      <c r="R110" s="92"/>
      <c r="S110" s="92"/>
      <c r="T110" s="92"/>
      <c r="U110" s="92"/>
      <c r="V110" s="92"/>
      <c r="W110" s="92"/>
      <c r="X110" s="84"/>
      <c r="Y110" s="84"/>
    </row>
    <row r="111" spans="1:25" ht="36" customHeight="1">
      <c r="A111" s="113"/>
      <c r="B111" s="98"/>
      <c r="C111" s="92"/>
      <c r="D111" s="97"/>
      <c r="E111" s="2" t="s">
        <v>17</v>
      </c>
      <c r="F111" s="32">
        <f t="shared" si="65"/>
        <v>0</v>
      </c>
      <c r="G111" s="7">
        <v>0</v>
      </c>
      <c r="H111" s="7">
        <v>0</v>
      </c>
      <c r="I111" s="7">
        <v>0</v>
      </c>
      <c r="J111" s="7">
        <v>0</v>
      </c>
      <c r="K111" s="7">
        <v>0</v>
      </c>
      <c r="L111" s="76">
        <v>0</v>
      </c>
      <c r="M111" s="7">
        <v>0</v>
      </c>
      <c r="N111" s="7">
        <v>0</v>
      </c>
      <c r="O111" s="88"/>
      <c r="P111" s="91"/>
      <c r="Q111" s="92"/>
      <c r="R111" s="92"/>
      <c r="S111" s="92"/>
      <c r="T111" s="92"/>
      <c r="U111" s="92"/>
      <c r="V111" s="92"/>
      <c r="W111" s="92"/>
      <c r="X111" s="85"/>
      <c r="Y111" s="85"/>
    </row>
    <row r="112" spans="1:25">
      <c r="A112" s="122" t="s">
        <v>168</v>
      </c>
      <c r="B112" s="123"/>
      <c r="C112" s="123"/>
      <c r="D112" s="123"/>
      <c r="E112" s="3" t="s">
        <v>15</v>
      </c>
      <c r="F112" s="32">
        <f t="shared" si="65"/>
        <v>51298150.849999994</v>
      </c>
      <c r="G112" s="7">
        <f t="shared" ref="G112:K112" si="83">G113+G114</f>
        <v>4972910.9399999995</v>
      </c>
      <c r="H112" s="7">
        <f t="shared" si="83"/>
        <v>5362441.5199999996</v>
      </c>
      <c r="I112" s="7">
        <f t="shared" si="83"/>
        <v>5339410</v>
      </c>
      <c r="J112" s="7">
        <f t="shared" si="83"/>
        <v>5612875.25</v>
      </c>
      <c r="K112" s="7">
        <f t="shared" si="83"/>
        <v>5928137.7399999993</v>
      </c>
      <c r="L112" s="76">
        <f>L113+L114</f>
        <v>10351725.879999999</v>
      </c>
      <c r="M112" s="7">
        <f t="shared" ref="M112:N112" si="84">M113+M114</f>
        <v>7001109</v>
      </c>
      <c r="N112" s="7">
        <f t="shared" si="84"/>
        <v>6729540.5199999996</v>
      </c>
      <c r="O112" s="92" t="s">
        <v>20</v>
      </c>
      <c r="P112" s="92" t="s">
        <v>20</v>
      </c>
      <c r="Q112" s="92" t="s">
        <v>20</v>
      </c>
      <c r="R112" s="92" t="s">
        <v>20</v>
      </c>
      <c r="S112" s="92" t="s">
        <v>20</v>
      </c>
      <c r="T112" s="92" t="s">
        <v>20</v>
      </c>
      <c r="U112" s="92" t="s">
        <v>20</v>
      </c>
      <c r="V112" s="92" t="s">
        <v>20</v>
      </c>
      <c r="W112" s="92" t="s">
        <v>20</v>
      </c>
      <c r="X112" s="83"/>
      <c r="Y112" s="83"/>
    </row>
    <row r="113" spans="1:25" ht="39.6">
      <c r="A113" s="123"/>
      <c r="B113" s="123"/>
      <c r="C113" s="123"/>
      <c r="D113" s="123"/>
      <c r="E113" s="2" t="s">
        <v>16</v>
      </c>
      <c r="F113" s="32">
        <f t="shared" si="65"/>
        <v>49371178.039999992</v>
      </c>
      <c r="G113" s="8">
        <f>G14+G44</f>
        <v>4809008.9399999995</v>
      </c>
      <c r="H113" s="8">
        <f>H14+H44</f>
        <v>5175465.5199999996</v>
      </c>
      <c r="I113" s="8">
        <f t="shared" ref="I113:K113" si="85">I14+I44</f>
        <v>5154307</v>
      </c>
      <c r="J113" s="8">
        <f t="shared" si="85"/>
        <v>5291096.8899999997</v>
      </c>
      <c r="K113" s="8">
        <f t="shared" si="85"/>
        <v>5717891.7399999993</v>
      </c>
      <c r="L113" s="75">
        <f>L14+L44</f>
        <v>10045818.43</v>
      </c>
      <c r="M113" s="8">
        <f t="shared" ref="M113:N113" si="86">M14+M44</f>
        <v>6737121</v>
      </c>
      <c r="N113" s="8">
        <f t="shared" si="86"/>
        <v>6440468.5199999996</v>
      </c>
      <c r="O113" s="92"/>
      <c r="P113" s="92"/>
      <c r="Q113" s="92"/>
      <c r="R113" s="92"/>
      <c r="S113" s="92"/>
      <c r="T113" s="92"/>
      <c r="U113" s="92"/>
      <c r="V113" s="92"/>
      <c r="W113" s="92"/>
      <c r="X113" s="84"/>
      <c r="Y113" s="84"/>
    </row>
    <row r="114" spans="1:25" ht="26.4">
      <c r="A114" s="123"/>
      <c r="B114" s="123"/>
      <c r="C114" s="123"/>
      <c r="D114" s="123"/>
      <c r="E114" s="2" t="s">
        <v>17</v>
      </c>
      <c r="F114" s="32">
        <f>G114+H114+I114+J114+K114+L114+M114+N114</f>
        <v>1926972.8099999998</v>
      </c>
      <c r="G114" s="8">
        <f>G15+G45</f>
        <v>163902</v>
      </c>
      <c r="H114" s="8">
        <f>H15+H45</f>
        <v>186976</v>
      </c>
      <c r="I114" s="8">
        <f t="shared" ref="I114:K114" si="87">I15+I45</f>
        <v>185103</v>
      </c>
      <c r="J114" s="8">
        <f t="shared" si="87"/>
        <v>321778.36</v>
      </c>
      <c r="K114" s="8">
        <f t="shared" si="87"/>
        <v>210246</v>
      </c>
      <c r="L114" s="75">
        <f>L15+L45</f>
        <v>305907.45</v>
      </c>
      <c r="M114" s="8">
        <f t="shared" ref="M114:N114" si="88">M15+M45</f>
        <v>263988</v>
      </c>
      <c r="N114" s="8">
        <f t="shared" si="88"/>
        <v>289072</v>
      </c>
      <c r="O114" s="92"/>
      <c r="P114" s="92"/>
      <c r="Q114" s="92"/>
      <c r="R114" s="92"/>
      <c r="S114" s="92"/>
      <c r="T114" s="92"/>
      <c r="U114" s="92"/>
      <c r="V114" s="92"/>
      <c r="W114" s="92"/>
      <c r="X114" s="85"/>
      <c r="Y114" s="85"/>
    </row>
    <row r="115" spans="1:25" ht="41.25" customHeight="1">
      <c r="A115" s="113"/>
      <c r="B115" s="99" t="s">
        <v>79</v>
      </c>
      <c r="C115" s="141" t="s">
        <v>24</v>
      </c>
      <c r="D115" s="142"/>
      <c r="E115" s="142"/>
      <c r="F115" s="142"/>
      <c r="G115" s="142"/>
      <c r="H115" s="142"/>
      <c r="I115" s="142"/>
      <c r="J115" s="142"/>
      <c r="K115" s="142"/>
      <c r="L115" s="142"/>
      <c r="M115" s="142"/>
      <c r="N115" s="142"/>
      <c r="O115" s="142"/>
      <c r="P115" s="142"/>
      <c r="Q115" s="142"/>
      <c r="R115" s="142"/>
      <c r="S115" s="142"/>
      <c r="T115" s="142"/>
      <c r="U115" s="142"/>
      <c r="V115" s="142"/>
      <c r="W115" s="142"/>
      <c r="X115" s="142"/>
      <c r="Y115" s="143"/>
    </row>
    <row r="116" spans="1:25" ht="53.25" customHeight="1">
      <c r="A116" s="113"/>
      <c r="B116" s="99"/>
      <c r="C116" s="144"/>
      <c r="D116" s="145"/>
      <c r="E116" s="145"/>
      <c r="F116" s="145"/>
      <c r="G116" s="145"/>
      <c r="H116" s="145"/>
      <c r="I116" s="145"/>
      <c r="J116" s="145"/>
      <c r="K116" s="145"/>
      <c r="L116" s="145"/>
      <c r="M116" s="145"/>
      <c r="N116" s="145"/>
      <c r="O116" s="145"/>
      <c r="P116" s="145"/>
      <c r="Q116" s="145"/>
      <c r="R116" s="145"/>
      <c r="S116" s="145"/>
      <c r="T116" s="145"/>
      <c r="U116" s="145"/>
      <c r="V116" s="145"/>
      <c r="W116" s="145"/>
      <c r="X116" s="145"/>
      <c r="Y116" s="146"/>
    </row>
    <row r="117" spans="1:25" ht="24.75" hidden="1" customHeight="1">
      <c r="A117" s="113"/>
      <c r="B117" s="99"/>
      <c r="C117" s="147"/>
      <c r="D117" s="148"/>
      <c r="E117" s="148"/>
      <c r="F117" s="148"/>
      <c r="G117" s="148"/>
      <c r="H117" s="148"/>
      <c r="I117" s="148"/>
      <c r="J117" s="148"/>
      <c r="K117" s="148"/>
      <c r="L117" s="148"/>
      <c r="M117" s="148"/>
      <c r="N117" s="148"/>
      <c r="O117" s="148"/>
      <c r="P117" s="148"/>
      <c r="Q117" s="148"/>
      <c r="R117" s="148"/>
      <c r="S117" s="148"/>
      <c r="T117" s="148"/>
      <c r="U117" s="148"/>
      <c r="V117" s="148"/>
      <c r="W117" s="148"/>
      <c r="X117" s="148"/>
      <c r="Y117" s="149"/>
    </row>
    <row r="118" spans="1:25" ht="12.75" customHeight="1">
      <c r="A118" s="113"/>
      <c r="B118" s="99" t="s">
        <v>25</v>
      </c>
      <c r="C118" s="92" t="s">
        <v>20</v>
      </c>
      <c r="D118" s="92" t="s">
        <v>20</v>
      </c>
      <c r="E118" s="3" t="s">
        <v>15</v>
      </c>
      <c r="F118" s="9">
        <f>G118+H118+I118+J118+K118+L118+M118+N118</f>
        <v>3850179.7199999993</v>
      </c>
      <c r="G118" s="7">
        <f t="shared" ref="G118" si="89">G119+G120</f>
        <v>418586.69999999995</v>
      </c>
      <c r="H118" s="7">
        <f t="shared" ref="H118:N118" si="90">H119+H120</f>
        <v>837709.12</v>
      </c>
      <c r="I118" s="7">
        <f t="shared" si="90"/>
        <v>589560.03</v>
      </c>
      <c r="J118" s="7">
        <f t="shared" si="90"/>
        <v>290217.33</v>
      </c>
      <c r="K118" s="7">
        <f t="shared" si="90"/>
        <v>506316.26</v>
      </c>
      <c r="L118" s="76">
        <f t="shared" si="90"/>
        <v>467842.27999999997</v>
      </c>
      <c r="M118" s="7">
        <f t="shared" si="90"/>
        <v>393828</v>
      </c>
      <c r="N118" s="7">
        <f t="shared" si="90"/>
        <v>346120</v>
      </c>
      <c r="O118" s="92" t="s">
        <v>20</v>
      </c>
      <c r="P118" s="92" t="s">
        <v>20</v>
      </c>
      <c r="Q118" s="92" t="s">
        <v>20</v>
      </c>
      <c r="R118" s="92" t="s">
        <v>20</v>
      </c>
      <c r="S118" s="92" t="s">
        <v>20</v>
      </c>
      <c r="T118" s="92" t="s">
        <v>20</v>
      </c>
      <c r="U118" s="92" t="s">
        <v>20</v>
      </c>
      <c r="V118" s="92" t="s">
        <v>20</v>
      </c>
      <c r="W118" s="92" t="s">
        <v>20</v>
      </c>
      <c r="X118" s="92" t="s">
        <v>20</v>
      </c>
      <c r="Y118" s="92" t="s">
        <v>20</v>
      </c>
    </row>
    <row r="119" spans="1:25" ht="58.2" customHeight="1">
      <c r="A119" s="113"/>
      <c r="B119" s="99"/>
      <c r="C119" s="92"/>
      <c r="D119" s="92"/>
      <c r="E119" s="2" t="s">
        <v>16</v>
      </c>
      <c r="F119" s="9">
        <f t="shared" ref="F119:F187" si="91">G119+H119+I119+J119+K119+L119+M119+N119</f>
        <v>3355468.6199999996</v>
      </c>
      <c r="G119" s="8">
        <f t="shared" ref="G119" si="92">G122</f>
        <v>418586.69999999995</v>
      </c>
      <c r="H119" s="8">
        <f t="shared" ref="H119:N119" si="93">H122</f>
        <v>498998.02</v>
      </c>
      <c r="I119" s="8">
        <f t="shared" si="93"/>
        <v>537560.03</v>
      </c>
      <c r="J119" s="8">
        <f t="shared" si="93"/>
        <v>290217.33</v>
      </c>
      <c r="K119" s="8">
        <f t="shared" si="93"/>
        <v>454316.26</v>
      </c>
      <c r="L119" s="75">
        <f t="shared" si="93"/>
        <v>415842.27999999997</v>
      </c>
      <c r="M119" s="8">
        <f t="shared" si="93"/>
        <v>393828</v>
      </c>
      <c r="N119" s="8">
        <f t="shared" si="93"/>
        <v>346120</v>
      </c>
      <c r="O119" s="92"/>
      <c r="P119" s="92"/>
      <c r="Q119" s="92"/>
      <c r="R119" s="92"/>
      <c r="S119" s="92"/>
      <c r="T119" s="92"/>
      <c r="U119" s="92"/>
      <c r="V119" s="92"/>
      <c r="W119" s="92"/>
      <c r="X119" s="92"/>
      <c r="Y119" s="92"/>
    </row>
    <row r="120" spans="1:25" ht="37.200000000000003" customHeight="1">
      <c r="A120" s="113"/>
      <c r="B120" s="99"/>
      <c r="C120" s="92"/>
      <c r="D120" s="92"/>
      <c r="E120" s="2" t="s">
        <v>17</v>
      </c>
      <c r="F120" s="9">
        <f t="shared" si="91"/>
        <v>494711.1</v>
      </c>
      <c r="G120" s="8">
        <f t="shared" ref="G120" si="94">G123</f>
        <v>0</v>
      </c>
      <c r="H120" s="8">
        <f t="shared" ref="H120:N120" si="95">H123</f>
        <v>338711.1</v>
      </c>
      <c r="I120" s="8">
        <f t="shared" si="95"/>
        <v>52000</v>
      </c>
      <c r="J120" s="8">
        <f t="shared" si="95"/>
        <v>0</v>
      </c>
      <c r="K120" s="8">
        <f t="shared" si="95"/>
        <v>52000</v>
      </c>
      <c r="L120" s="75">
        <f t="shared" si="95"/>
        <v>52000</v>
      </c>
      <c r="M120" s="8">
        <f t="shared" si="95"/>
        <v>0</v>
      </c>
      <c r="N120" s="8">
        <f t="shared" si="95"/>
        <v>0</v>
      </c>
      <c r="O120" s="92"/>
      <c r="P120" s="92"/>
      <c r="Q120" s="92"/>
      <c r="R120" s="92"/>
      <c r="S120" s="92"/>
      <c r="T120" s="92"/>
      <c r="U120" s="92"/>
      <c r="V120" s="92"/>
      <c r="W120" s="92"/>
      <c r="X120" s="92"/>
      <c r="Y120" s="92"/>
    </row>
    <row r="121" spans="1:25">
      <c r="A121" s="113"/>
      <c r="B121" s="99" t="s">
        <v>26</v>
      </c>
      <c r="C121" s="92" t="s">
        <v>20</v>
      </c>
      <c r="D121" s="92" t="s">
        <v>20</v>
      </c>
      <c r="E121" s="3" t="s">
        <v>15</v>
      </c>
      <c r="F121" s="9">
        <f t="shared" si="91"/>
        <v>3850179.7199999993</v>
      </c>
      <c r="G121" s="7">
        <f>G122+G123</f>
        <v>418586.69999999995</v>
      </c>
      <c r="H121" s="7">
        <f t="shared" ref="H121:N121" si="96">H122+H123</f>
        <v>837709.12</v>
      </c>
      <c r="I121" s="7">
        <f t="shared" si="96"/>
        <v>589560.03</v>
      </c>
      <c r="J121" s="7">
        <f t="shared" si="96"/>
        <v>290217.33</v>
      </c>
      <c r="K121" s="7">
        <f t="shared" si="96"/>
        <v>506316.26</v>
      </c>
      <c r="L121" s="76">
        <f t="shared" si="96"/>
        <v>467842.27999999997</v>
      </c>
      <c r="M121" s="7">
        <f t="shared" si="96"/>
        <v>393828</v>
      </c>
      <c r="N121" s="7">
        <f t="shared" si="96"/>
        <v>346120</v>
      </c>
      <c r="O121" s="92" t="s">
        <v>20</v>
      </c>
      <c r="P121" s="92" t="s">
        <v>20</v>
      </c>
      <c r="Q121" s="92" t="s">
        <v>20</v>
      </c>
      <c r="R121" s="92" t="s">
        <v>20</v>
      </c>
      <c r="S121" s="92" t="s">
        <v>20</v>
      </c>
      <c r="T121" s="92" t="s">
        <v>20</v>
      </c>
      <c r="U121" s="92" t="s">
        <v>20</v>
      </c>
      <c r="V121" s="92" t="s">
        <v>20</v>
      </c>
      <c r="W121" s="92" t="s">
        <v>20</v>
      </c>
      <c r="X121" s="92" t="s">
        <v>20</v>
      </c>
      <c r="Y121" s="92" t="s">
        <v>20</v>
      </c>
    </row>
    <row r="122" spans="1:25" ht="39.6">
      <c r="A122" s="113"/>
      <c r="B122" s="98"/>
      <c r="C122" s="92"/>
      <c r="D122" s="92"/>
      <c r="E122" s="2" t="s">
        <v>16</v>
      </c>
      <c r="F122" s="9">
        <f t="shared" si="91"/>
        <v>3355468.6199999996</v>
      </c>
      <c r="G122" s="8">
        <f t="shared" ref="G122:J123" si="97">G125+G131+G134+G137+G143+G146+G149+G140</f>
        <v>418586.69999999995</v>
      </c>
      <c r="H122" s="8">
        <f t="shared" si="97"/>
        <v>498998.02</v>
      </c>
      <c r="I122" s="8">
        <f t="shared" si="97"/>
        <v>537560.03</v>
      </c>
      <c r="J122" s="8">
        <f t="shared" si="97"/>
        <v>290217.33</v>
      </c>
      <c r="K122" s="8">
        <f t="shared" ref="K122:N123" si="98">K125+K131+K134+K137+K143+K146+K149+K140+K152</f>
        <v>454316.26</v>
      </c>
      <c r="L122" s="75">
        <f t="shared" si="98"/>
        <v>415842.27999999997</v>
      </c>
      <c r="M122" s="8">
        <f t="shared" si="98"/>
        <v>393828</v>
      </c>
      <c r="N122" s="8">
        <f t="shared" si="98"/>
        <v>346120</v>
      </c>
      <c r="O122" s="92"/>
      <c r="P122" s="92"/>
      <c r="Q122" s="92"/>
      <c r="R122" s="92"/>
      <c r="S122" s="92"/>
      <c r="T122" s="92"/>
      <c r="U122" s="92"/>
      <c r="V122" s="92"/>
      <c r="W122" s="92"/>
      <c r="X122" s="92"/>
      <c r="Y122" s="92"/>
    </row>
    <row r="123" spans="1:25" ht="26.4">
      <c r="A123" s="113"/>
      <c r="B123" s="98"/>
      <c r="C123" s="92"/>
      <c r="D123" s="92"/>
      <c r="E123" s="2" t="s">
        <v>17</v>
      </c>
      <c r="F123" s="9">
        <f t="shared" si="91"/>
        <v>494711.1</v>
      </c>
      <c r="G123" s="8">
        <f t="shared" si="97"/>
        <v>0</v>
      </c>
      <c r="H123" s="8">
        <f t="shared" si="97"/>
        <v>338711.1</v>
      </c>
      <c r="I123" s="8">
        <f t="shared" si="97"/>
        <v>52000</v>
      </c>
      <c r="J123" s="8">
        <f t="shared" si="97"/>
        <v>0</v>
      </c>
      <c r="K123" s="8">
        <f t="shared" si="98"/>
        <v>52000</v>
      </c>
      <c r="L123" s="75">
        <f t="shared" si="98"/>
        <v>52000</v>
      </c>
      <c r="M123" s="8">
        <f t="shared" si="98"/>
        <v>0</v>
      </c>
      <c r="N123" s="8">
        <f t="shared" si="98"/>
        <v>0</v>
      </c>
      <c r="O123" s="92"/>
      <c r="P123" s="92"/>
      <c r="Q123" s="92"/>
      <c r="R123" s="92"/>
      <c r="S123" s="92"/>
      <c r="T123" s="92"/>
      <c r="U123" s="92"/>
      <c r="V123" s="92"/>
      <c r="W123" s="92"/>
      <c r="X123" s="92"/>
      <c r="Y123" s="92"/>
    </row>
    <row r="124" spans="1:25">
      <c r="A124" s="113"/>
      <c r="B124" s="99" t="s">
        <v>27</v>
      </c>
      <c r="C124" s="92">
        <v>601</v>
      </c>
      <c r="D124" s="97" t="s">
        <v>62</v>
      </c>
      <c r="E124" s="3" t="s">
        <v>15</v>
      </c>
      <c r="F124" s="9">
        <f t="shared" si="91"/>
        <v>2028192.76</v>
      </c>
      <c r="G124" s="7">
        <f t="shared" ref="G124:L124" si="99">G125+G126</f>
        <v>314187.96999999997</v>
      </c>
      <c r="H124" s="7">
        <f t="shared" si="99"/>
        <v>306711.7</v>
      </c>
      <c r="I124" s="7">
        <f t="shared" si="99"/>
        <v>283060</v>
      </c>
      <c r="J124" s="7">
        <f t="shared" si="99"/>
        <v>202389.5</v>
      </c>
      <c r="K124" s="7">
        <f t="shared" si="99"/>
        <v>258481.1</v>
      </c>
      <c r="L124" s="76">
        <f t="shared" si="99"/>
        <v>282714.49</v>
      </c>
      <c r="M124" s="7">
        <f t="shared" ref="M124:N124" si="100">M125+M126</f>
        <v>198648</v>
      </c>
      <c r="N124" s="7">
        <f t="shared" si="100"/>
        <v>182000</v>
      </c>
      <c r="O124" s="101" t="s">
        <v>28</v>
      </c>
      <c r="P124" s="92" t="s">
        <v>29</v>
      </c>
      <c r="Q124" s="92">
        <f>R124+S124+T124+U124+V124+W124</f>
        <v>300</v>
      </c>
      <c r="R124" s="92">
        <v>40</v>
      </c>
      <c r="S124" s="92">
        <v>100</v>
      </c>
      <c r="T124" s="92">
        <v>40</v>
      </c>
      <c r="U124" s="92">
        <v>40</v>
      </c>
      <c r="V124" s="92">
        <v>40</v>
      </c>
      <c r="W124" s="92">
        <v>40</v>
      </c>
      <c r="X124" s="83"/>
      <c r="Y124" s="83"/>
    </row>
    <row r="125" spans="1:25" ht="39.6">
      <c r="A125" s="113"/>
      <c r="B125" s="98"/>
      <c r="C125" s="92"/>
      <c r="D125" s="100"/>
      <c r="E125" s="2" t="s">
        <v>16</v>
      </c>
      <c r="F125" s="9">
        <f t="shared" si="91"/>
        <v>2028192.76</v>
      </c>
      <c r="G125" s="7">
        <v>314187.96999999997</v>
      </c>
      <c r="H125" s="7">
        <v>306711.7</v>
      </c>
      <c r="I125" s="7">
        <v>283060</v>
      </c>
      <c r="J125" s="7">
        <v>202389.5</v>
      </c>
      <c r="K125" s="7">
        <v>258481.1</v>
      </c>
      <c r="L125" s="76">
        <v>282714.49</v>
      </c>
      <c r="M125" s="7">
        <v>198648</v>
      </c>
      <c r="N125" s="7">
        <v>182000</v>
      </c>
      <c r="O125" s="101"/>
      <c r="P125" s="92"/>
      <c r="Q125" s="92"/>
      <c r="R125" s="92"/>
      <c r="S125" s="92"/>
      <c r="T125" s="92"/>
      <c r="U125" s="92"/>
      <c r="V125" s="92"/>
      <c r="W125" s="92"/>
      <c r="X125" s="84"/>
      <c r="Y125" s="84"/>
    </row>
    <row r="126" spans="1:25" ht="18" customHeight="1">
      <c r="A126" s="113"/>
      <c r="B126" s="98"/>
      <c r="C126" s="92"/>
      <c r="D126" s="100"/>
      <c r="E126" s="2" t="s">
        <v>17</v>
      </c>
      <c r="F126" s="9">
        <f t="shared" si="91"/>
        <v>0</v>
      </c>
      <c r="G126" s="7">
        <v>0</v>
      </c>
      <c r="H126" s="7">
        <v>0</v>
      </c>
      <c r="I126" s="7">
        <v>0</v>
      </c>
      <c r="J126" s="7">
        <v>0</v>
      </c>
      <c r="K126" s="7">
        <v>0</v>
      </c>
      <c r="L126" s="76">
        <v>0</v>
      </c>
      <c r="M126" s="7">
        <v>0</v>
      </c>
      <c r="N126" s="7">
        <v>0</v>
      </c>
      <c r="O126" s="101"/>
      <c r="P126" s="92"/>
      <c r="Q126" s="92"/>
      <c r="R126" s="92"/>
      <c r="S126" s="92"/>
      <c r="T126" s="92"/>
      <c r="U126" s="92"/>
      <c r="V126" s="92"/>
      <c r="W126" s="92"/>
      <c r="X126" s="85"/>
      <c r="Y126" s="85"/>
    </row>
    <row r="127" spans="1:25" ht="0.75" hidden="1" customHeight="1">
      <c r="A127" s="113"/>
      <c r="B127" s="99" t="s">
        <v>30</v>
      </c>
      <c r="C127" s="92">
        <v>601</v>
      </c>
      <c r="D127" s="97" t="s">
        <v>31</v>
      </c>
      <c r="E127" s="3" t="s">
        <v>15</v>
      </c>
      <c r="F127" s="9">
        <f t="shared" si="91"/>
        <v>0</v>
      </c>
      <c r="G127" s="7"/>
      <c r="H127" s="7"/>
      <c r="I127" s="7"/>
      <c r="J127" s="7"/>
      <c r="K127" s="7"/>
      <c r="L127" s="76">
        <v>0</v>
      </c>
      <c r="M127" s="7">
        <v>0</v>
      </c>
      <c r="N127" s="7">
        <v>0</v>
      </c>
      <c r="O127" s="92" t="s">
        <v>20</v>
      </c>
      <c r="P127" s="92" t="s">
        <v>20</v>
      </c>
      <c r="Q127" s="11"/>
      <c r="R127" s="39"/>
      <c r="S127" s="11"/>
      <c r="T127" s="11"/>
      <c r="U127" s="92" t="s">
        <v>20</v>
      </c>
      <c r="V127" s="92"/>
      <c r="W127" s="39"/>
      <c r="X127" s="40"/>
      <c r="Y127" s="40"/>
    </row>
    <row r="128" spans="1:25" ht="38.25" hidden="1" customHeight="1">
      <c r="A128" s="113"/>
      <c r="B128" s="98"/>
      <c r="C128" s="92"/>
      <c r="D128" s="100"/>
      <c r="E128" s="2" t="s">
        <v>16</v>
      </c>
      <c r="F128" s="9">
        <f t="shared" si="91"/>
        <v>0</v>
      </c>
      <c r="G128" s="7"/>
      <c r="H128" s="7"/>
      <c r="I128" s="7"/>
      <c r="J128" s="7"/>
      <c r="K128" s="7"/>
      <c r="L128" s="76"/>
      <c r="M128" s="7"/>
      <c r="N128" s="7"/>
      <c r="O128" s="92"/>
      <c r="P128" s="92"/>
      <c r="Q128" s="11"/>
      <c r="R128" s="39"/>
      <c r="S128" s="11"/>
      <c r="T128" s="11"/>
      <c r="U128" s="92"/>
      <c r="V128" s="92"/>
      <c r="W128" s="39"/>
      <c r="X128" s="40"/>
      <c r="Y128" s="40"/>
    </row>
    <row r="129" spans="1:25" ht="13.5" hidden="1" customHeight="1">
      <c r="A129" s="113"/>
      <c r="B129" s="98"/>
      <c r="C129" s="92"/>
      <c r="D129" s="100"/>
      <c r="E129" s="2" t="s">
        <v>17</v>
      </c>
      <c r="F129" s="9">
        <f t="shared" si="91"/>
        <v>0</v>
      </c>
      <c r="G129" s="7"/>
      <c r="H129" s="7"/>
      <c r="I129" s="7"/>
      <c r="J129" s="7"/>
      <c r="K129" s="7"/>
      <c r="L129" s="76"/>
      <c r="M129" s="7"/>
      <c r="N129" s="7"/>
      <c r="O129" s="92"/>
      <c r="P129" s="92"/>
      <c r="Q129" s="11"/>
      <c r="R129" s="39"/>
      <c r="S129" s="11"/>
      <c r="T129" s="11"/>
      <c r="U129" s="92"/>
      <c r="V129" s="92"/>
      <c r="W129" s="39"/>
      <c r="X129" s="40"/>
      <c r="Y129" s="40"/>
    </row>
    <row r="130" spans="1:25">
      <c r="A130" s="113"/>
      <c r="B130" s="99" t="s">
        <v>55</v>
      </c>
      <c r="C130" s="92">
        <v>601</v>
      </c>
      <c r="D130" s="97" t="s">
        <v>63</v>
      </c>
      <c r="E130" s="3" t="s">
        <v>15</v>
      </c>
      <c r="F130" s="9">
        <f t="shared" si="91"/>
        <v>10000</v>
      </c>
      <c r="G130" s="7">
        <f t="shared" ref="G130:L130" si="101">G131+G132</f>
        <v>0</v>
      </c>
      <c r="H130" s="7">
        <f t="shared" si="101"/>
        <v>0</v>
      </c>
      <c r="I130" s="7">
        <f t="shared" si="101"/>
        <v>0</v>
      </c>
      <c r="J130" s="7">
        <f t="shared" si="101"/>
        <v>0</v>
      </c>
      <c r="K130" s="7">
        <f t="shared" si="101"/>
        <v>0</v>
      </c>
      <c r="L130" s="76">
        <f t="shared" si="101"/>
        <v>3000</v>
      </c>
      <c r="M130" s="7">
        <f t="shared" ref="M130:N130" si="102">M131+M132</f>
        <v>4000</v>
      </c>
      <c r="N130" s="7">
        <f t="shared" si="102"/>
        <v>3000</v>
      </c>
      <c r="O130" s="101" t="s">
        <v>32</v>
      </c>
      <c r="P130" s="101" t="s">
        <v>19</v>
      </c>
      <c r="Q130" s="92">
        <f>R130+S130+T130+U130+V130+W130</f>
        <v>30</v>
      </c>
      <c r="R130" s="92">
        <v>10</v>
      </c>
      <c r="S130" s="92">
        <v>0</v>
      </c>
      <c r="T130" s="92">
        <v>10</v>
      </c>
      <c r="U130" s="92">
        <v>0</v>
      </c>
      <c r="V130" s="92">
        <v>0</v>
      </c>
      <c r="W130" s="92">
        <v>10</v>
      </c>
      <c r="X130" s="83"/>
      <c r="Y130" s="83"/>
    </row>
    <row r="131" spans="1:25" ht="39.6">
      <c r="A131" s="113"/>
      <c r="B131" s="98"/>
      <c r="C131" s="92"/>
      <c r="D131" s="100"/>
      <c r="E131" s="2" t="s">
        <v>16</v>
      </c>
      <c r="F131" s="9">
        <f t="shared" si="91"/>
        <v>10000</v>
      </c>
      <c r="G131" s="7">
        <v>0</v>
      </c>
      <c r="H131" s="7">
        <v>0</v>
      </c>
      <c r="I131" s="7">
        <v>0</v>
      </c>
      <c r="J131" s="7">
        <v>0</v>
      </c>
      <c r="K131" s="7">
        <v>0</v>
      </c>
      <c r="L131" s="76">
        <v>3000</v>
      </c>
      <c r="M131" s="7">
        <v>4000</v>
      </c>
      <c r="N131" s="7">
        <v>3000</v>
      </c>
      <c r="O131" s="101"/>
      <c r="P131" s="101"/>
      <c r="Q131" s="92"/>
      <c r="R131" s="92"/>
      <c r="S131" s="92"/>
      <c r="T131" s="92"/>
      <c r="U131" s="92"/>
      <c r="V131" s="92"/>
      <c r="W131" s="92"/>
      <c r="X131" s="84"/>
      <c r="Y131" s="84"/>
    </row>
    <row r="132" spans="1:25" ht="29.4" customHeight="1">
      <c r="A132" s="113"/>
      <c r="B132" s="98"/>
      <c r="C132" s="92"/>
      <c r="D132" s="100"/>
      <c r="E132" s="2" t="s">
        <v>17</v>
      </c>
      <c r="F132" s="9">
        <f t="shared" si="91"/>
        <v>0</v>
      </c>
      <c r="G132" s="7">
        <v>0</v>
      </c>
      <c r="H132" s="7">
        <v>0</v>
      </c>
      <c r="I132" s="7">
        <v>0</v>
      </c>
      <c r="J132" s="7">
        <v>0</v>
      </c>
      <c r="K132" s="7">
        <v>0</v>
      </c>
      <c r="L132" s="76">
        <v>0</v>
      </c>
      <c r="M132" s="7">
        <v>0</v>
      </c>
      <c r="N132" s="7">
        <v>0</v>
      </c>
      <c r="O132" s="101"/>
      <c r="P132" s="101"/>
      <c r="Q132" s="92"/>
      <c r="R132" s="92"/>
      <c r="S132" s="92"/>
      <c r="T132" s="92"/>
      <c r="U132" s="92"/>
      <c r="V132" s="92"/>
      <c r="W132" s="92"/>
      <c r="X132" s="85"/>
      <c r="Y132" s="85"/>
    </row>
    <row r="133" spans="1:25" ht="30" customHeight="1">
      <c r="A133" s="113"/>
      <c r="B133" s="99" t="s">
        <v>56</v>
      </c>
      <c r="C133" s="92">
        <v>601</v>
      </c>
      <c r="D133" s="97" t="s">
        <v>64</v>
      </c>
      <c r="E133" s="3" t="s">
        <v>15</v>
      </c>
      <c r="F133" s="9">
        <f t="shared" si="91"/>
        <v>172323.12</v>
      </c>
      <c r="G133" s="7">
        <f t="shared" ref="G133:K133" si="103">G134+G135</f>
        <v>22539.599999999999</v>
      </c>
      <c r="H133" s="7">
        <f t="shared" si="103"/>
        <v>59328.4</v>
      </c>
      <c r="I133" s="7">
        <f t="shared" si="103"/>
        <v>12706</v>
      </c>
      <c r="J133" s="7">
        <f>J134+J135</f>
        <v>29279</v>
      </c>
      <c r="K133" s="7">
        <f t="shared" si="103"/>
        <v>0</v>
      </c>
      <c r="L133" s="76">
        <f>L134+L135</f>
        <v>6670.12</v>
      </c>
      <c r="M133" s="7">
        <f t="shared" ref="M133:N133" si="104">M134+M135</f>
        <v>23200</v>
      </c>
      <c r="N133" s="7">
        <f t="shared" si="104"/>
        <v>18600</v>
      </c>
      <c r="O133" s="86" t="s">
        <v>151</v>
      </c>
      <c r="P133" s="86" t="s">
        <v>152</v>
      </c>
      <c r="Q133" s="89">
        <v>100</v>
      </c>
      <c r="R133" s="89">
        <v>0</v>
      </c>
      <c r="S133" s="89">
        <v>0</v>
      </c>
      <c r="T133" s="89">
        <v>100</v>
      </c>
      <c r="U133" s="89">
        <v>0</v>
      </c>
      <c r="V133" s="89">
        <v>100</v>
      </c>
      <c r="W133" s="89">
        <v>100</v>
      </c>
      <c r="X133" s="83"/>
      <c r="Y133" s="83"/>
    </row>
    <row r="134" spans="1:25" ht="46.95" customHeight="1">
      <c r="A134" s="113"/>
      <c r="B134" s="98"/>
      <c r="C134" s="92"/>
      <c r="D134" s="100"/>
      <c r="E134" s="2" t="s">
        <v>16</v>
      </c>
      <c r="F134" s="9">
        <f t="shared" si="91"/>
        <v>172323.12</v>
      </c>
      <c r="G134" s="7">
        <v>22539.599999999999</v>
      </c>
      <c r="H134" s="7">
        <v>59328.4</v>
      </c>
      <c r="I134" s="7">
        <v>12706</v>
      </c>
      <c r="J134" s="7">
        <v>29279</v>
      </c>
      <c r="K134" s="7">
        <v>0</v>
      </c>
      <c r="L134" s="76">
        <v>6670.12</v>
      </c>
      <c r="M134" s="7">
        <v>23200</v>
      </c>
      <c r="N134" s="7">
        <v>18600</v>
      </c>
      <c r="O134" s="87"/>
      <c r="P134" s="87"/>
      <c r="Q134" s="90"/>
      <c r="R134" s="90"/>
      <c r="S134" s="90"/>
      <c r="T134" s="90"/>
      <c r="U134" s="90"/>
      <c r="V134" s="90"/>
      <c r="W134" s="90"/>
      <c r="X134" s="84"/>
      <c r="Y134" s="84"/>
    </row>
    <row r="135" spans="1:25" ht="36" customHeight="1">
      <c r="A135" s="113"/>
      <c r="B135" s="98"/>
      <c r="C135" s="92"/>
      <c r="D135" s="100"/>
      <c r="E135" s="2" t="s">
        <v>17</v>
      </c>
      <c r="F135" s="9">
        <f t="shared" si="91"/>
        <v>0</v>
      </c>
      <c r="G135" s="7">
        <v>0</v>
      </c>
      <c r="H135" s="7">
        <v>0</v>
      </c>
      <c r="I135" s="7">
        <v>0</v>
      </c>
      <c r="J135" s="7">
        <v>0</v>
      </c>
      <c r="K135" s="7">
        <v>0</v>
      </c>
      <c r="L135" s="76">
        <v>0</v>
      </c>
      <c r="M135" s="7">
        <v>0</v>
      </c>
      <c r="N135" s="7">
        <v>0</v>
      </c>
      <c r="O135" s="88"/>
      <c r="P135" s="88"/>
      <c r="Q135" s="91"/>
      <c r="R135" s="91"/>
      <c r="S135" s="91"/>
      <c r="T135" s="91"/>
      <c r="U135" s="91"/>
      <c r="V135" s="91"/>
      <c r="W135" s="91"/>
      <c r="X135" s="85"/>
      <c r="Y135" s="85"/>
    </row>
    <row r="136" spans="1:25" ht="16.95" customHeight="1">
      <c r="A136" s="30"/>
      <c r="B136" s="99" t="s">
        <v>57</v>
      </c>
      <c r="C136" s="92">
        <v>601</v>
      </c>
      <c r="D136" s="97" t="s">
        <v>65</v>
      </c>
      <c r="E136" s="3" t="s">
        <v>15</v>
      </c>
      <c r="F136" s="9">
        <f t="shared" si="91"/>
        <v>1115952.7400000002</v>
      </c>
      <c r="G136" s="7">
        <f t="shared" ref="G136:L136" si="105">G137+G138</f>
        <v>81859.13</v>
      </c>
      <c r="H136" s="7">
        <f t="shared" si="105"/>
        <v>132957.92000000001</v>
      </c>
      <c r="I136" s="7">
        <f t="shared" si="105"/>
        <v>241794.03</v>
      </c>
      <c r="J136" s="7">
        <f t="shared" si="105"/>
        <v>58548.83</v>
      </c>
      <c r="K136" s="7">
        <f t="shared" si="105"/>
        <v>185835.16</v>
      </c>
      <c r="L136" s="76">
        <f t="shared" si="105"/>
        <v>118457.67</v>
      </c>
      <c r="M136" s="7">
        <f t="shared" ref="M136:N136" si="106">M137+M138</f>
        <v>159980</v>
      </c>
      <c r="N136" s="7">
        <f t="shared" si="106"/>
        <v>136520</v>
      </c>
      <c r="O136" s="101" t="s">
        <v>104</v>
      </c>
      <c r="P136" s="92" t="s">
        <v>22</v>
      </c>
      <c r="Q136" s="92">
        <v>100</v>
      </c>
      <c r="R136" s="92">
        <v>100</v>
      </c>
      <c r="S136" s="92">
        <v>100</v>
      </c>
      <c r="T136" s="92">
        <v>100</v>
      </c>
      <c r="U136" s="92">
        <v>100</v>
      </c>
      <c r="V136" s="92">
        <v>100</v>
      </c>
      <c r="W136" s="92">
        <v>100</v>
      </c>
      <c r="X136" s="83"/>
      <c r="Y136" s="83"/>
    </row>
    <row r="137" spans="1:25" ht="40.950000000000003" customHeight="1">
      <c r="A137" s="113"/>
      <c r="B137" s="99"/>
      <c r="C137" s="92"/>
      <c r="D137" s="97"/>
      <c r="E137" s="2" t="s">
        <v>16</v>
      </c>
      <c r="F137" s="9">
        <f t="shared" si="91"/>
        <v>1115952.7400000002</v>
      </c>
      <c r="G137" s="7">
        <v>81859.13</v>
      </c>
      <c r="H137" s="7">
        <v>132957.92000000001</v>
      </c>
      <c r="I137" s="7">
        <v>241794.03</v>
      </c>
      <c r="J137" s="7">
        <v>58548.83</v>
      </c>
      <c r="K137" s="7">
        <v>185835.16</v>
      </c>
      <c r="L137" s="76">
        <v>118457.67</v>
      </c>
      <c r="M137" s="7">
        <v>159980</v>
      </c>
      <c r="N137" s="7">
        <v>136520</v>
      </c>
      <c r="O137" s="101"/>
      <c r="P137" s="92"/>
      <c r="Q137" s="92"/>
      <c r="R137" s="92"/>
      <c r="S137" s="92"/>
      <c r="T137" s="92"/>
      <c r="U137" s="92"/>
      <c r="V137" s="92"/>
      <c r="W137" s="92"/>
      <c r="X137" s="84"/>
      <c r="Y137" s="84"/>
    </row>
    <row r="138" spans="1:25" ht="25.5" customHeight="1">
      <c r="A138" s="113"/>
      <c r="B138" s="99"/>
      <c r="C138" s="92"/>
      <c r="D138" s="97"/>
      <c r="E138" s="2" t="s">
        <v>17</v>
      </c>
      <c r="F138" s="9">
        <f t="shared" si="91"/>
        <v>0</v>
      </c>
      <c r="G138" s="7">
        <v>0</v>
      </c>
      <c r="H138" s="7">
        <v>0</v>
      </c>
      <c r="I138" s="7">
        <v>0</v>
      </c>
      <c r="J138" s="7">
        <v>0</v>
      </c>
      <c r="K138" s="7">
        <v>0</v>
      </c>
      <c r="L138" s="76">
        <v>0</v>
      </c>
      <c r="M138" s="7">
        <v>0</v>
      </c>
      <c r="N138" s="7">
        <v>0</v>
      </c>
      <c r="O138" s="101"/>
      <c r="P138" s="92"/>
      <c r="Q138" s="92"/>
      <c r="R138" s="92"/>
      <c r="S138" s="92"/>
      <c r="T138" s="92"/>
      <c r="U138" s="92"/>
      <c r="V138" s="92"/>
      <c r="W138" s="92"/>
      <c r="X138" s="85"/>
      <c r="Y138" s="85"/>
    </row>
    <row r="139" spans="1:25" ht="24.6" customHeight="1">
      <c r="A139" s="114"/>
      <c r="B139" s="99" t="s">
        <v>179</v>
      </c>
      <c r="C139" s="92">
        <v>601</v>
      </c>
      <c r="D139" s="97" t="s">
        <v>127</v>
      </c>
      <c r="E139" s="3" t="s">
        <v>15</v>
      </c>
      <c r="F139" s="9">
        <f>G139+H139+I139+J139+K139+L139+M139+N139</f>
        <v>29000</v>
      </c>
      <c r="G139" s="7">
        <f>G140+G141</f>
        <v>0</v>
      </c>
      <c r="H139" s="7">
        <f t="shared" ref="H139:L139" si="107">H140+H141</f>
        <v>0</v>
      </c>
      <c r="I139" s="7">
        <f t="shared" si="107"/>
        <v>0</v>
      </c>
      <c r="J139" s="7">
        <f t="shared" si="107"/>
        <v>0</v>
      </c>
      <c r="K139" s="7">
        <f t="shared" si="107"/>
        <v>10000</v>
      </c>
      <c r="L139" s="76">
        <f t="shared" si="107"/>
        <v>5000</v>
      </c>
      <c r="M139" s="7">
        <f t="shared" ref="M139:N139" si="108">M140+M141</f>
        <v>8000</v>
      </c>
      <c r="N139" s="7">
        <f t="shared" si="108"/>
        <v>6000</v>
      </c>
      <c r="O139" s="102" t="s">
        <v>155</v>
      </c>
      <c r="P139" s="105" t="s">
        <v>22</v>
      </c>
      <c r="Q139" s="89"/>
      <c r="R139" s="89"/>
      <c r="S139" s="89"/>
      <c r="T139" s="89"/>
      <c r="U139" s="89"/>
      <c r="V139" s="89">
        <v>100</v>
      </c>
      <c r="W139" s="89"/>
      <c r="X139" s="83"/>
      <c r="Y139" s="83"/>
    </row>
    <row r="140" spans="1:25" ht="24.6" customHeight="1">
      <c r="A140" s="115"/>
      <c r="B140" s="98"/>
      <c r="C140" s="92"/>
      <c r="D140" s="100"/>
      <c r="E140" s="2" t="s">
        <v>16</v>
      </c>
      <c r="F140" s="9">
        <f>G140+H140+I140+J140+K140+L140+M140+N140</f>
        <v>29000</v>
      </c>
      <c r="G140" s="7">
        <v>0</v>
      </c>
      <c r="H140" s="7">
        <v>0</v>
      </c>
      <c r="I140" s="7">
        <v>0</v>
      </c>
      <c r="J140" s="7">
        <v>0</v>
      </c>
      <c r="K140" s="7">
        <v>10000</v>
      </c>
      <c r="L140" s="76">
        <v>5000</v>
      </c>
      <c r="M140" s="7">
        <v>8000</v>
      </c>
      <c r="N140" s="7">
        <v>6000</v>
      </c>
      <c r="O140" s="103"/>
      <c r="P140" s="105"/>
      <c r="Q140" s="90"/>
      <c r="R140" s="90"/>
      <c r="S140" s="90"/>
      <c r="T140" s="90"/>
      <c r="U140" s="90"/>
      <c r="V140" s="90"/>
      <c r="W140" s="90"/>
      <c r="X140" s="84"/>
      <c r="Y140" s="84"/>
    </row>
    <row r="141" spans="1:25" ht="24.6" customHeight="1">
      <c r="A141" s="116"/>
      <c r="B141" s="98"/>
      <c r="C141" s="92"/>
      <c r="D141" s="100"/>
      <c r="E141" s="2" t="s">
        <v>17</v>
      </c>
      <c r="F141" s="9">
        <f>G141+H141+I141+J141+K141+L141+M141+N141</f>
        <v>0</v>
      </c>
      <c r="G141" s="7">
        <v>0</v>
      </c>
      <c r="H141" s="7">
        <v>0</v>
      </c>
      <c r="I141" s="7">
        <v>0</v>
      </c>
      <c r="J141" s="7">
        <v>0</v>
      </c>
      <c r="K141" s="7">
        <v>0</v>
      </c>
      <c r="L141" s="76">
        <v>0</v>
      </c>
      <c r="M141" s="7">
        <v>0</v>
      </c>
      <c r="N141" s="7">
        <v>0</v>
      </c>
      <c r="O141" s="104"/>
      <c r="P141" s="105"/>
      <c r="Q141" s="91"/>
      <c r="R141" s="91"/>
      <c r="S141" s="91"/>
      <c r="T141" s="91"/>
      <c r="U141" s="91"/>
      <c r="V141" s="91"/>
      <c r="W141" s="91"/>
      <c r="X141" s="85"/>
      <c r="Y141" s="85"/>
    </row>
    <row r="142" spans="1:25" ht="33" customHeight="1">
      <c r="A142" s="113"/>
      <c r="B142" s="99" t="s">
        <v>180</v>
      </c>
      <c r="C142" s="92">
        <v>601</v>
      </c>
      <c r="D142" s="97" t="s">
        <v>66</v>
      </c>
      <c r="E142" s="3" t="s">
        <v>15</v>
      </c>
      <c r="F142" s="9">
        <f t="shared" si="91"/>
        <v>195000</v>
      </c>
      <c r="G142" s="7">
        <f>G143+G144</f>
        <v>0</v>
      </c>
      <c r="H142" s="7">
        <f t="shared" ref="H142:L142" si="109">H143+H144</f>
        <v>39000</v>
      </c>
      <c r="I142" s="7">
        <f t="shared" si="109"/>
        <v>52000</v>
      </c>
      <c r="J142" s="7">
        <f t="shared" si="109"/>
        <v>0</v>
      </c>
      <c r="K142" s="7">
        <f t="shared" si="109"/>
        <v>52000</v>
      </c>
      <c r="L142" s="76">
        <f t="shared" si="109"/>
        <v>52000</v>
      </c>
      <c r="M142" s="7">
        <f t="shared" ref="M142:N142" si="110">M143+M144</f>
        <v>0</v>
      </c>
      <c r="N142" s="7">
        <f t="shared" si="110"/>
        <v>0</v>
      </c>
      <c r="O142" s="101" t="s">
        <v>153</v>
      </c>
      <c r="P142" s="101" t="s">
        <v>154</v>
      </c>
      <c r="Q142" s="92">
        <f>R142+S142+T142+U142+V142+W142</f>
        <v>180</v>
      </c>
      <c r="R142" s="92">
        <v>35</v>
      </c>
      <c r="S142" s="92">
        <v>15</v>
      </c>
      <c r="T142" s="92">
        <v>30</v>
      </c>
      <c r="U142" s="92">
        <v>0</v>
      </c>
      <c r="V142" s="92">
        <v>100</v>
      </c>
      <c r="W142" s="92"/>
      <c r="X142" s="83"/>
      <c r="Y142" s="83"/>
    </row>
    <row r="143" spans="1:25" ht="39.6">
      <c r="A143" s="113"/>
      <c r="B143" s="98"/>
      <c r="C143" s="92"/>
      <c r="D143" s="100"/>
      <c r="E143" s="2" t="s">
        <v>16</v>
      </c>
      <c r="F143" s="9">
        <f t="shared" si="91"/>
        <v>0</v>
      </c>
      <c r="G143" s="7">
        <v>0</v>
      </c>
      <c r="H143" s="7">
        <v>0</v>
      </c>
      <c r="I143" s="7">
        <v>0</v>
      </c>
      <c r="J143" s="7">
        <v>0</v>
      </c>
      <c r="K143" s="7">
        <v>0</v>
      </c>
      <c r="L143" s="76">
        <v>0</v>
      </c>
      <c r="M143" s="7">
        <v>0</v>
      </c>
      <c r="N143" s="7">
        <v>0</v>
      </c>
      <c r="O143" s="101"/>
      <c r="P143" s="101"/>
      <c r="Q143" s="92"/>
      <c r="R143" s="92"/>
      <c r="S143" s="92"/>
      <c r="T143" s="92"/>
      <c r="U143" s="92"/>
      <c r="V143" s="92"/>
      <c r="W143" s="92"/>
      <c r="X143" s="84"/>
      <c r="Y143" s="84"/>
    </row>
    <row r="144" spans="1:25" ht="56.4" customHeight="1">
      <c r="A144" s="113"/>
      <c r="B144" s="98"/>
      <c r="C144" s="92"/>
      <c r="D144" s="100"/>
      <c r="E144" s="2" t="s">
        <v>17</v>
      </c>
      <c r="F144" s="9">
        <f t="shared" si="91"/>
        <v>195000</v>
      </c>
      <c r="G144" s="7">
        <v>0</v>
      </c>
      <c r="H144" s="7">
        <v>39000</v>
      </c>
      <c r="I144" s="7">
        <v>52000</v>
      </c>
      <c r="J144" s="7">
        <v>0</v>
      </c>
      <c r="K144" s="7">
        <v>52000</v>
      </c>
      <c r="L144" s="76">
        <v>52000</v>
      </c>
      <c r="M144" s="7">
        <v>0</v>
      </c>
      <c r="N144" s="7">
        <v>0</v>
      </c>
      <c r="O144" s="101"/>
      <c r="P144" s="101"/>
      <c r="Q144" s="92"/>
      <c r="R144" s="92"/>
      <c r="S144" s="92"/>
      <c r="T144" s="92"/>
      <c r="U144" s="92"/>
      <c r="V144" s="92"/>
      <c r="W144" s="92"/>
      <c r="X144" s="85"/>
      <c r="Y144" s="85"/>
    </row>
    <row r="145" spans="1:25" ht="24.6" customHeight="1">
      <c r="A145" s="114"/>
      <c r="B145" s="99" t="s">
        <v>181</v>
      </c>
      <c r="C145" s="92">
        <v>601</v>
      </c>
      <c r="D145" s="97" t="s">
        <v>103</v>
      </c>
      <c r="E145" s="3" t="s">
        <v>15</v>
      </c>
      <c r="F145" s="9">
        <f t="shared" si="91"/>
        <v>0</v>
      </c>
      <c r="G145" s="7">
        <f>G146+G147</f>
        <v>0</v>
      </c>
      <c r="H145" s="7">
        <f t="shared" ref="H145:L145" si="111">H146+H147</f>
        <v>0</v>
      </c>
      <c r="I145" s="7">
        <f t="shared" si="111"/>
        <v>0</v>
      </c>
      <c r="J145" s="7">
        <f t="shared" si="111"/>
        <v>0</v>
      </c>
      <c r="K145" s="7">
        <f t="shared" si="111"/>
        <v>0</v>
      </c>
      <c r="L145" s="76">
        <f t="shared" si="111"/>
        <v>0</v>
      </c>
      <c r="M145" s="7">
        <f t="shared" ref="M145:N145" si="112">M146+M147</f>
        <v>0</v>
      </c>
      <c r="N145" s="7">
        <f t="shared" si="112"/>
        <v>0</v>
      </c>
      <c r="O145" s="86" t="s">
        <v>174</v>
      </c>
      <c r="P145" s="92" t="s">
        <v>22</v>
      </c>
      <c r="Q145" s="92" t="s">
        <v>20</v>
      </c>
      <c r="R145" s="92" t="s">
        <v>20</v>
      </c>
      <c r="S145" s="92" t="s">
        <v>20</v>
      </c>
      <c r="T145" s="92" t="s">
        <v>20</v>
      </c>
      <c r="U145" s="92" t="s">
        <v>20</v>
      </c>
      <c r="V145" s="92" t="s">
        <v>20</v>
      </c>
      <c r="W145" s="92" t="s">
        <v>20</v>
      </c>
      <c r="X145" s="83"/>
      <c r="Y145" s="83"/>
    </row>
    <row r="146" spans="1:25" ht="38.4" customHeight="1">
      <c r="A146" s="115"/>
      <c r="B146" s="98"/>
      <c r="C146" s="92"/>
      <c r="D146" s="100"/>
      <c r="E146" s="2" t="s">
        <v>16</v>
      </c>
      <c r="F146" s="9">
        <f t="shared" si="91"/>
        <v>0</v>
      </c>
      <c r="G146" s="7">
        <f>H146+I146+J146+K146+L146+O146</f>
        <v>0</v>
      </c>
      <c r="H146" s="7">
        <f>I146+J146+K146+L146+O146+P146</f>
        <v>0</v>
      </c>
      <c r="I146" s="7">
        <f>J146+K146+L146+O146+P146+Q146</f>
        <v>0</v>
      </c>
      <c r="J146" s="7">
        <f>K146+L146+O146+P146+Q146+R146</f>
        <v>0</v>
      </c>
      <c r="K146" s="7">
        <f>L146+O146+P146+Q146+R146+S146</f>
        <v>0</v>
      </c>
      <c r="L146" s="76">
        <f>O146+P146+Q146+R146+S146+T146</f>
        <v>0</v>
      </c>
      <c r="M146" s="7">
        <f t="shared" ref="M146:N147" si="113">P146+Q146+R146+S146+T146+U146</f>
        <v>0</v>
      </c>
      <c r="N146" s="7">
        <f t="shared" si="113"/>
        <v>0</v>
      </c>
      <c r="O146" s="87"/>
      <c r="P146" s="92"/>
      <c r="Q146" s="92"/>
      <c r="R146" s="92"/>
      <c r="S146" s="92"/>
      <c r="T146" s="92"/>
      <c r="U146" s="92"/>
      <c r="V146" s="92"/>
      <c r="W146" s="92"/>
      <c r="X146" s="84"/>
      <c r="Y146" s="84"/>
    </row>
    <row r="147" spans="1:25" ht="24.6" customHeight="1">
      <c r="A147" s="116"/>
      <c r="B147" s="98"/>
      <c r="C147" s="92"/>
      <c r="D147" s="100"/>
      <c r="E147" s="2" t="s">
        <v>17</v>
      </c>
      <c r="F147" s="9">
        <f t="shared" si="91"/>
        <v>0</v>
      </c>
      <c r="G147" s="7">
        <v>0</v>
      </c>
      <c r="H147" s="7">
        <v>0</v>
      </c>
      <c r="I147" s="7">
        <v>0</v>
      </c>
      <c r="J147" s="7">
        <f>K147+L147+O147+P147+Q147+R147</f>
        <v>0</v>
      </c>
      <c r="K147" s="7">
        <f>L147+O147+P147+Q147+R147+S147</f>
        <v>0</v>
      </c>
      <c r="L147" s="76">
        <f>O147+P147+Q147+R147+S147+T147</f>
        <v>0</v>
      </c>
      <c r="M147" s="7">
        <f t="shared" si="113"/>
        <v>0</v>
      </c>
      <c r="N147" s="7">
        <f t="shared" si="113"/>
        <v>0</v>
      </c>
      <c r="O147" s="88"/>
      <c r="P147" s="92"/>
      <c r="Q147" s="92"/>
      <c r="R147" s="92"/>
      <c r="S147" s="92"/>
      <c r="T147" s="92"/>
      <c r="U147" s="92"/>
      <c r="V147" s="92"/>
      <c r="W147" s="92"/>
      <c r="X147" s="85"/>
      <c r="Y147" s="85"/>
    </row>
    <row r="148" spans="1:25" ht="24.6" customHeight="1">
      <c r="A148" s="114"/>
      <c r="B148" s="99" t="s">
        <v>182</v>
      </c>
      <c r="C148" s="92">
        <v>601</v>
      </c>
      <c r="D148" s="97" t="s">
        <v>105</v>
      </c>
      <c r="E148" s="3" t="s">
        <v>15</v>
      </c>
      <c r="F148" s="9">
        <f t="shared" si="91"/>
        <v>299711.09999999998</v>
      </c>
      <c r="G148" s="7">
        <f>G149+G150</f>
        <v>0</v>
      </c>
      <c r="H148" s="7">
        <f t="shared" ref="H148:L148" si="114">H149+H150</f>
        <v>299711.09999999998</v>
      </c>
      <c r="I148" s="7">
        <f t="shared" si="114"/>
        <v>0</v>
      </c>
      <c r="J148" s="7">
        <f t="shared" si="114"/>
        <v>0</v>
      </c>
      <c r="K148" s="7">
        <f t="shared" si="114"/>
        <v>0</v>
      </c>
      <c r="L148" s="76">
        <f t="shared" si="114"/>
        <v>0</v>
      </c>
      <c r="M148" s="7">
        <f t="shared" ref="M148:N148" si="115">M149+M150</f>
        <v>0</v>
      </c>
      <c r="N148" s="7">
        <f t="shared" si="115"/>
        <v>0</v>
      </c>
      <c r="O148" s="101" t="s">
        <v>175</v>
      </c>
      <c r="P148" s="101" t="s">
        <v>29</v>
      </c>
      <c r="Q148" s="92">
        <f>R148+S148+T148+U148+V148+W148</f>
        <v>9</v>
      </c>
      <c r="R148" s="92">
        <v>0</v>
      </c>
      <c r="S148" s="92">
        <v>9</v>
      </c>
      <c r="T148" s="92">
        <v>0</v>
      </c>
      <c r="U148" s="92">
        <v>0</v>
      </c>
      <c r="V148" s="92">
        <v>0</v>
      </c>
      <c r="W148" s="92">
        <v>0</v>
      </c>
      <c r="X148" s="83"/>
      <c r="Y148" s="83"/>
    </row>
    <row r="149" spans="1:25" ht="24.6" customHeight="1">
      <c r="A149" s="115"/>
      <c r="B149" s="98"/>
      <c r="C149" s="92"/>
      <c r="D149" s="100"/>
      <c r="E149" s="2" t="s">
        <v>16</v>
      </c>
      <c r="F149" s="9">
        <f t="shared" si="91"/>
        <v>0</v>
      </c>
      <c r="G149" s="7">
        <v>0</v>
      </c>
      <c r="H149" s="7">
        <v>0</v>
      </c>
      <c r="I149" s="7">
        <v>0</v>
      </c>
      <c r="J149" s="7">
        <v>0</v>
      </c>
      <c r="K149" s="7">
        <v>0</v>
      </c>
      <c r="L149" s="76">
        <v>0</v>
      </c>
      <c r="M149" s="7">
        <v>0</v>
      </c>
      <c r="N149" s="7">
        <v>0</v>
      </c>
      <c r="O149" s="101"/>
      <c r="P149" s="101"/>
      <c r="Q149" s="92"/>
      <c r="R149" s="92"/>
      <c r="S149" s="92"/>
      <c r="T149" s="92"/>
      <c r="U149" s="92"/>
      <c r="V149" s="92"/>
      <c r="W149" s="92"/>
      <c r="X149" s="84"/>
      <c r="Y149" s="84"/>
    </row>
    <row r="150" spans="1:25" ht="24.6" customHeight="1">
      <c r="A150" s="116"/>
      <c r="B150" s="98"/>
      <c r="C150" s="92"/>
      <c r="D150" s="100"/>
      <c r="E150" s="2" t="s">
        <v>17</v>
      </c>
      <c r="F150" s="9">
        <f t="shared" si="91"/>
        <v>299711.09999999998</v>
      </c>
      <c r="G150" s="7">
        <v>0</v>
      </c>
      <c r="H150" s="7">
        <v>299711.09999999998</v>
      </c>
      <c r="I150" s="7">
        <v>0</v>
      </c>
      <c r="J150" s="7">
        <v>0</v>
      </c>
      <c r="K150" s="7">
        <v>0</v>
      </c>
      <c r="L150" s="76">
        <v>0</v>
      </c>
      <c r="M150" s="7">
        <v>0</v>
      </c>
      <c r="N150" s="7">
        <v>0</v>
      </c>
      <c r="O150" s="101"/>
      <c r="P150" s="101"/>
      <c r="Q150" s="92"/>
      <c r="R150" s="92"/>
      <c r="S150" s="92"/>
      <c r="T150" s="92"/>
      <c r="U150" s="92"/>
      <c r="V150" s="92"/>
      <c r="W150" s="92"/>
      <c r="X150" s="85"/>
      <c r="Y150" s="85"/>
    </row>
    <row r="151" spans="1:25" ht="24.6" customHeight="1">
      <c r="A151" s="114"/>
      <c r="B151" s="93" t="s">
        <v>141</v>
      </c>
      <c r="C151" s="89">
        <v>601</v>
      </c>
      <c r="D151" s="109" t="s">
        <v>142</v>
      </c>
      <c r="E151" s="3" t="s">
        <v>15</v>
      </c>
      <c r="F151" s="9">
        <f>F152+F153</f>
        <v>0</v>
      </c>
      <c r="G151" s="7">
        <f>G152+G153</f>
        <v>0</v>
      </c>
      <c r="H151" s="7">
        <f>H152+H153</f>
        <v>0</v>
      </c>
      <c r="I151" s="7">
        <f t="shared" ref="I151:K151" si="116">I152+I153</f>
        <v>0</v>
      </c>
      <c r="J151" s="7">
        <f t="shared" si="116"/>
        <v>0</v>
      </c>
      <c r="K151" s="7">
        <f t="shared" si="116"/>
        <v>0</v>
      </c>
      <c r="L151" s="76">
        <f>L152+L153</f>
        <v>0</v>
      </c>
      <c r="M151" s="7">
        <f t="shared" ref="M151:N151" si="117">M152+M153</f>
        <v>0</v>
      </c>
      <c r="N151" s="7">
        <f t="shared" si="117"/>
        <v>0</v>
      </c>
      <c r="O151" s="102" t="s">
        <v>156</v>
      </c>
      <c r="P151" s="119" t="s">
        <v>19</v>
      </c>
      <c r="Q151" s="92" t="s">
        <v>20</v>
      </c>
      <c r="R151" s="92" t="s">
        <v>20</v>
      </c>
      <c r="S151" s="92" t="s">
        <v>20</v>
      </c>
      <c r="T151" s="92" t="s">
        <v>20</v>
      </c>
      <c r="U151" s="92" t="s">
        <v>20</v>
      </c>
      <c r="V151" s="92" t="s">
        <v>20</v>
      </c>
      <c r="W151" s="89"/>
      <c r="X151" s="41"/>
      <c r="Y151" s="41"/>
    </row>
    <row r="152" spans="1:25" ht="38.4" customHeight="1">
      <c r="A152" s="115"/>
      <c r="B152" s="94"/>
      <c r="C152" s="90"/>
      <c r="D152" s="110"/>
      <c r="E152" s="2" t="s">
        <v>16</v>
      </c>
      <c r="F152" s="9">
        <f>G152+H152+I152+J152+K152+L152+M152+N152</f>
        <v>0</v>
      </c>
      <c r="G152" s="7">
        <v>0</v>
      </c>
      <c r="H152" s="7">
        <v>0</v>
      </c>
      <c r="I152" s="7">
        <v>0</v>
      </c>
      <c r="J152" s="7">
        <v>0</v>
      </c>
      <c r="K152" s="7">
        <v>0</v>
      </c>
      <c r="L152" s="76">
        <v>0</v>
      </c>
      <c r="M152" s="7">
        <v>0</v>
      </c>
      <c r="N152" s="7">
        <v>0</v>
      </c>
      <c r="O152" s="103"/>
      <c r="P152" s="120"/>
      <c r="Q152" s="92"/>
      <c r="R152" s="92"/>
      <c r="S152" s="92"/>
      <c r="T152" s="92"/>
      <c r="U152" s="92"/>
      <c r="V152" s="92"/>
      <c r="W152" s="90"/>
      <c r="X152" s="41"/>
      <c r="Y152" s="41"/>
    </row>
    <row r="153" spans="1:25" ht="36.6" customHeight="1">
      <c r="A153" s="116"/>
      <c r="B153" s="95"/>
      <c r="C153" s="91"/>
      <c r="D153" s="111"/>
      <c r="E153" s="2" t="s">
        <v>17</v>
      </c>
      <c r="F153" s="9">
        <f>G153+H153+I153+J153+K153+L153+M153+N153</f>
        <v>0</v>
      </c>
      <c r="G153" s="7">
        <v>0</v>
      </c>
      <c r="H153" s="7">
        <v>0</v>
      </c>
      <c r="I153" s="7">
        <v>0</v>
      </c>
      <c r="J153" s="7">
        <v>0</v>
      </c>
      <c r="K153" s="7">
        <v>0</v>
      </c>
      <c r="L153" s="76">
        <v>0</v>
      </c>
      <c r="M153" s="7">
        <v>0</v>
      </c>
      <c r="N153" s="7">
        <v>0</v>
      </c>
      <c r="O153" s="104"/>
      <c r="P153" s="121"/>
      <c r="Q153" s="92"/>
      <c r="R153" s="92"/>
      <c r="S153" s="92"/>
      <c r="T153" s="92"/>
      <c r="U153" s="92"/>
      <c r="V153" s="92"/>
      <c r="W153" s="91"/>
      <c r="X153" s="41"/>
      <c r="Y153" s="41"/>
    </row>
    <row r="154" spans="1:25">
      <c r="A154" s="113"/>
      <c r="B154" s="99" t="s">
        <v>33</v>
      </c>
      <c r="C154" s="92" t="s">
        <v>20</v>
      </c>
      <c r="D154" s="97" t="s">
        <v>20</v>
      </c>
      <c r="E154" s="3" t="s">
        <v>15</v>
      </c>
      <c r="F154" s="9">
        <f t="shared" si="91"/>
        <v>37520448.689999998</v>
      </c>
      <c r="G154" s="7">
        <f t="shared" ref="G154:K154" si="118">G155+G156</f>
        <v>4384746.07</v>
      </c>
      <c r="H154" s="7">
        <f t="shared" ref="H154:J154" si="119">H155+H156</f>
        <v>3032483.25</v>
      </c>
      <c r="I154" s="7">
        <f t="shared" si="119"/>
        <v>4062209.49</v>
      </c>
      <c r="J154" s="7">
        <f t="shared" si="119"/>
        <v>7382253.0899999999</v>
      </c>
      <c r="K154" s="7">
        <f t="shared" si="118"/>
        <v>3630851.1399999997</v>
      </c>
      <c r="L154" s="76">
        <f t="shared" ref="L154:N154" si="120">L155+L156</f>
        <v>11312011.65</v>
      </c>
      <c r="M154" s="7">
        <f t="shared" si="120"/>
        <v>1893404</v>
      </c>
      <c r="N154" s="7">
        <f t="shared" si="120"/>
        <v>1822490</v>
      </c>
      <c r="O154" s="92" t="s">
        <v>20</v>
      </c>
      <c r="P154" s="92" t="s">
        <v>20</v>
      </c>
      <c r="Q154" s="92" t="s">
        <v>20</v>
      </c>
      <c r="R154" s="92" t="s">
        <v>20</v>
      </c>
      <c r="S154" s="92" t="s">
        <v>20</v>
      </c>
      <c r="T154" s="92" t="s">
        <v>20</v>
      </c>
      <c r="U154" s="92" t="s">
        <v>20</v>
      </c>
      <c r="V154" s="92" t="s">
        <v>20</v>
      </c>
      <c r="W154" s="92" t="s">
        <v>20</v>
      </c>
      <c r="X154" s="83"/>
      <c r="Y154" s="83"/>
    </row>
    <row r="155" spans="1:25" ht="39.6">
      <c r="A155" s="113"/>
      <c r="B155" s="98"/>
      <c r="C155" s="92"/>
      <c r="D155" s="97"/>
      <c r="E155" s="2" t="s">
        <v>16</v>
      </c>
      <c r="F155" s="9">
        <f t="shared" si="91"/>
        <v>22499276.469999999</v>
      </c>
      <c r="G155" s="8">
        <f t="shared" ref="G155:K155" si="121">G158</f>
        <v>2617461.0299999998</v>
      </c>
      <c r="H155" s="8">
        <f t="shared" ref="H155:J155" si="122">H158</f>
        <v>3032483.25</v>
      </c>
      <c r="I155" s="8">
        <f t="shared" si="122"/>
        <v>4062209.49</v>
      </c>
      <c r="J155" s="8">
        <f t="shared" si="122"/>
        <v>2382253.09</v>
      </c>
      <c r="K155" s="8">
        <f t="shared" si="121"/>
        <v>3076963.96</v>
      </c>
      <c r="L155" s="75">
        <f>L158</f>
        <v>3612011.6500000004</v>
      </c>
      <c r="M155" s="8">
        <f t="shared" ref="M155:N155" si="123">M158</f>
        <v>1893404</v>
      </c>
      <c r="N155" s="8">
        <f t="shared" si="123"/>
        <v>1822490</v>
      </c>
      <c r="O155" s="92"/>
      <c r="P155" s="92"/>
      <c r="Q155" s="92"/>
      <c r="R155" s="92"/>
      <c r="S155" s="92"/>
      <c r="T155" s="92"/>
      <c r="U155" s="92"/>
      <c r="V155" s="92"/>
      <c r="W155" s="92"/>
      <c r="X155" s="84"/>
      <c r="Y155" s="84"/>
    </row>
    <row r="156" spans="1:25" s="45" customFormat="1" ht="31.2" customHeight="1">
      <c r="A156" s="113"/>
      <c r="B156" s="98"/>
      <c r="C156" s="92"/>
      <c r="D156" s="97"/>
      <c r="E156" s="44" t="s">
        <v>17</v>
      </c>
      <c r="F156" s="9">
        <f t="shared" si="91"/>
        <v>15021172.219999999</v>
      </c>
      <c r="G156" s="7">
        <f>G159</f>
        <v>1767285.04</v>
      </c>
      <c r="H156" s="7">
        <f t="shared" ref="H156:J156" si="124">H159</f>
        <v>0</v>
      </c>
      <c r="I156" s="7">
        <f t="shared" si="124"/>
        <v>0</v>
      </c>
      <c r="J156" s="7">
        <f t="shared" si="124"/>
        <v>5000000</v>
      </c>
      <c r="K156" s="7">
        <f t="shared" ref="K156" si="125">K159</f>
        <v>553887.17999999993</v>
      </c>
      <c r="L156" s="76">
        <f t="shared" ref="L156:N156" si="126">L159</f>
        <v>7700000</v>
      </c>
      <c r="M156" s="7">
        <f t="shared" si="126"/>
        <v>0</v>
      </c>
      <c r="N156" s="7">
        <f t="shared" si="126"/>
        <v>0</v>
      </c>
      <c r="O156" s="92"/>
      <c r="P156" s="92"/>
      <c r="Q156" s="92"/>
      <c r="R156" s="92"/>
      <c r="S156" s="92"/>
      <c r="T156" s="92"/>
      <c r="U156" s="92"/>
      <c r="V156" s="92"/>
      <c r="W156" s="92"/>
      <c r="X156" s="85"/>
      <c r="Y156" s="85"/>
    </row>
    <row r="157" spans="1:25" ht="20.25" customHeight="1">
      <c r="A157" s="113"/>
      <c r="B157" s="99" t="s">
        <v>34</v>
      </c>
      <c r="C157" s="92" t="s">
        <v>20</v>
      </c>
      <c r="D157" s="97" t="s">
        <v>20</v>
      </c>
      <c r="E157" s="3" t="s">
        <v>15</v>
      </c>
      <c r="F157" s="9">
        <f t="shared" si="91"/>
        <v>37520448.689999998</v>
      </c>
      <c r="G157" s="7">
        <f t="shared" ref="G157:N157" si="127">G158+G159</f>
        <v>4384746.07</v>
      </c>
      <c r="H157" s="7">
        <f t="shared" ref="H157:J157" si="128">H158+H159</f>
        <v>3032483.25</v>
      </c>
      <c r="I157" s="7">
        <f t="shared" si="128"/>
        <v>4062209.49</v>
      </c>
      <c r="J157" s="7">
        <f t="shared" si="128"/>
        <v>7382253.0899999999</v>
      </c>
      <c r="K157" s="7">
        <f t="shared" si="127"/>
        <v>3630851.1399999997</v>
      </c>
      <c r="L157" s="76">
        <f t="shared" si="127"/>
        <v>11312011.65</v>
      </c>
      <c r="M157" s="7">
        <f t="shared" si="127"/>
        <v>1893404</v>
      </c>
      <c r="N157" s="7">
        <f t="shared" si="127"/>
        <v>1822490</v>
      </c>
      <c r="O157" s="92" t="s">
        <v>20</v>
      </c>
      <c r="P157" s="92" t="s">
        <v>20</v>
      </c>
      <c r="Q157" s="92" t="s">
        <v>20</v>
      </c>
      <c r="R157" s="92" t="s">
        <v>20</v>
      </c>
      <c r="S157" s="92" t="s">
        <v>20</v>
      </c>
      <c r="T157" s="92" t="s">
        <v>20</v>
      </c>
      <c r="U157" s="92" t="s">
        <v>20</v>
      </c>
      <c r="V157" s="92" t="s">
        <v>20</v>
      </c>
      <c r="W157" s="92" t="s">
        <v>20</v>
      </c>
      <c r="X157" s="83"/>
      <c r="Y157" s="83"/>
    </row>
    <row r="158" spans="1:25" ht="43.5" customHeight="1">
      <c r="A158" s="113"/>
      <c r="B158" s="98"/>
      <c r="C158" s="92"/>
      <c r="D158" s="97"/>
      <c r="E158" s="2" t="s">
        <v>16</v>
      </c>
      <c r="F158" s="9">
        <f>G158+H158+I158+J158+K158+L158+M158+N158</f>
        <v>22499276.469999999</v>
      </c>
      <c r="G158" s="8">
        <f t="shared" ref="G158:J159" si="129">G161+G164+G170+G176</f>
        <v>2617461.0299999998</v>
      </c>
      <c r="H158" s="8">
        <f t="shared" si="129"/>
        <v>3032483.25</v>
      </c>
      <c r="I158" s="8">
        <f t="shared" si="129"/>
        <v>4062209.49</v>
      </c>
      <c r="J158" s="8">
        <f t="shared" si="129"/>
        <v>2382253.09</v>
      </c>
      <c r="K158" s="8">
        <f>K161+K164+K170+K176+K179+K186</f>
        <v>3076963.96</v>
      </c>
      <c r="L158" s="75">
        <f>L161+L164+L170+L176+L179+L186+L167+L183+L173+L182</f>
        <v>3612011.6500000004</v>
      </c>
      <c r="M158" s="8">
        <f>M161+M164+M170+M176+M179+M186</f>
        <v>1893404</v>
      </c>
      <c r="N158" s="8">
        <f>N161+N164+N170+N176+N179+N186</f>
        <v>1822490</v>
      </c>
      <c r="O158" s="92"/>
      <c r="P158" s="92"/>
      <c r="Q158" s="92"/>
      <c r="R158" s="92"/>
      <c r="S158" s="92"/>
      <c r="T158" s="92"/>
      <c r="U158" s="92"/>
      <c r="V158" s="92"/>
      <c r="W158" s="92"/>
      <c r="X158" s="84"/>
      <c r="Y158" s="84"/>
    </row>
    <row r="159" spans="1:25" ht="18.600000000000001" customHeight="1">
      <c r="A159" s="113"/>
      <c r="B159" s="98"/>
      <c r="C159" s="92"/>
      <c r="D159" s="97"/>
      <c r="E159" s="2" t="s">
        <v>17</v>
      </c>
      <c r="F159" s="9">
        <f t="shared" si="91"/>
        <v>15021172.219999999</v>
      </c>
      <c r="G159" s="8">
        <f t="shared" si="129"/>
        <v>1767285.04</v>
      </c>
      <c r="H159" s="8">
        <f t="shared" si="129"/>
        <v>0</v>
      </c>
      <c r="I159" s="8">
        <f t="shared" si="129"/>
        <v>0</v>
      </c>
      <c r="J159" s="8">
        <f t="shared" si="129"/>
        <v>5000000</v>
      </c>
      <c r="K159" s="8">
        <f>K162+K165+K171+K177+K180+K187</f>
        <v>553887.17999999993</v>
      </c>
      <c r="L159" s="75">
        <f>L162+L165+L171+L177+L180+L187+L168+L184</f>
        <v>7700000</v>
      </c>
      <c r="M159" s="8">
        <f>M162+M165+M171+M177+M180+M187</f>
        <v>0</v>
      </c>
      <c r="N159" s="8">
        <f>N162+N165+N171+N177+N180+N187</f>
        <v>0</v>
      </c>
      <c r="O159" s="92"/>
      <c r="P159" s="92"/>
      <c r="Q159" s="92"/>
      <c r="R159" s="92"/>
      <c r="S159" s="92"/>
      <c r="T159" s="92"/>
      <c r="U159" s="92"/>
      <c r="V159" s="92"/>
      <c r="W159" s="92"/>
      <c r="X159" s="85"/>
      <c r="Y159" s="85"/>
    </row>
    <row r="160" spans="1:25" ht="29.4" customHeight="1">
      <c r="A160" s="113"/>
      <c r="B160" s="99" t="s">
        <v>139</v>
      </c>
      <c r="C160" s="92">
        <v>601</v>
      </c>
      <c r="D160" s="97" t="s">
        <v>58</v>
      </c>
      <c r="E160" s="3" t="s">
        <v>15</v>
      </c>
      <c r="F160" s="9">
        <f t="shared" si="91"/>
        <v>18745641.02</v>
      </c>
      <c r="G160" s="7">
        <f t="shared" ref="G160:L160" si="130">G161+G162</f>
        <v>2345423.69</v>
      </c>
      <c r="H160" s="7">
        <f t="shared" si="130"/>
        <v>2921318.75</v>
      </c>
      <c r="I160" s="7">
        <f t="shared" si="130"/>
        <v>3992209.49</v>
      </c>
      <c r="J160" s="7">
        <f t="shared" si="130"/>
        <v>2010431.09</v>
      </c>
      <c r="K160" s="7">
        <f t="shared" si="130"/>
        <v>2973447.96</v>
      </c>
      <c r="L160" s="76">
        <f t="shared" si="130"/>
        <v>926916.04</v>
      </c>
      <c r="M160" s="7">
        <f t="shared" ref="M160:N160" si="131">M161+M162</f>
        <v>1823404</v>
      </c>
      <c r="N160" s="7">
        <f t="shared" si="131"/>
        <v>1752490</v>
      </c>
      <c r="O160" s="86" t="s">
        <v>229</v>
      </c>
      <c r="P160" s="86" t="s">
        <v>157</v>
      </c>
      <c r="Q160" s="11">
        <f>R160+S160+T160+U160+V160+W160</f>
        <v>300</v>
      </c>
      <c r="R160" s="11">
        <v>50</v>
      </c>
      <c r="S160" s="11">
        <v>50</v>
      </c>
      <c r="T160" s="11">
        <v>50</v>
      </c>
      <c r="U160" s="11">
        <v>50</v>
      </c>
      <c r="V160" s="89">
        <v>100</v>
      </c>
      <c r="W160" s="89"/>
      <c r="X160" s="83"/>
      <c r="Y160" s="83"/>
    </row>
    <row r="161" spans="1:25" ht="40.950000000000003" customHeight="1">
      <c r="A161" s="113"/>
      <c r="B161" s="98"/>
      <c r="C161" s="92"/>
      <c r="D161" s="100"/>
      <c r="E161" s="2" t="s">
        <v>16</v>
      </c>
      <c r="F161" s="9">
        <f t="shared" si="91"/>
        <v>18745641.02</v>
      </c>
      <c r="G161" s="7">
        <v>2345423.69</v>
      </c>
      <c r="H161" s="7">
        <v>2921318.75</v>
      </c>
      <c r="I161" s="7">
        <v>3992209.49</v>
      </c>
      <c r="J161" s="7">
        <v>2010431.09</v>
      </c>
      <c r="K161" s="7">
        <v>2973447.96</v>
      </c>
      <c r="L161" s="76">
        <v>926916.04</v>
      </c>
      <c r="M161" s="7">
        <v>1823404</v>
      </c>
      <c r="N161" s="7">
        <v>1752490</v>
      </c>
      <c r="O161" s="87"/>
      <c r="P161" s="87"/>
      <c r="Q161" s="11"/>
      <c r="R161" s="11">
        <v>100</v>
      </c>
      <c r="S161" s="11">
        <v>100</v>
      </c>
      <c r="T161" s="11">
        <v>100</v>
      </c>
      <c r="U161" s="11">
        <v>100</v>
      </c>
      <c r="V161" s="90"/>
      <c r="W161" s="90"/>
      <c r="X161" s="84"/>
      <c r="Y161" s="84"/>
    </row>
    <row r="162" spans="1:25" ht="34.950000000000003" customHeight="1">
      <c r="A162" s="113"/>
      <c r="B162" s="98"/>
      <c r="C162" s="92"/>
      <c r="D162" s="100"/>
      <c r="E162" s="2" t="s">
        <v>17</v>
      </c>
      <c r="F162" s="9">
        <f t="shared" si="91"/>
        <v>0</v>
      </c>
      <c r="G162" s="7">
        <v>0</v>
      </c>
      <c r="H162" s="7">
        <v>0</v>
      </c>
      <c r="I162" s="7">
        <v>0</v>
      </c>
      <c r="J162" s="7">
        <v>0</v>
      </c>
      <c r="K162" s="7">
        <v>0</v>
      </c>
      <c r="L162" s="76">
        <v>0</v>
      </c>
      <c r="M162" s="7">
        <v>0</v>
      </c>
      <c r="N162" s="7">
        <v>0</v>
      </c>
      <c r="O162" s="88"/>
      <c r="P162" s="88"/>
      <c r="Q162" s="11">
        <f>R162+S162+T162+U162+V162+W162</f>
        <v>4000</v>
      </c>
      <c r="R162" s="11">
        <v>1000</v>
      </c>
      <c r="S162" s="11">
        <v>1000</v>
      </c>
      <c r="T162" s="11">
        <v>1000</v>
      </c>
      <c r="U162" s="11">
        <v>1000</v>
      </c>
      <c r="V162" s="91"/>
      <c r="W162" s="91"/>
      <c r="X162" s="85"/>
      <c r="Y162" s="85"/>
    </row>
    <row r="163" spans="1:25">
      <c r="A163" s="113"/>
      <c r="B163" s="99" t="s">
        <v>187</v>
      </c>
      <c r="C163" s="92">
        <v>601</v>
      </c>
      <c r="D163" s="97" t="s">
        <v>59</v>
      </c>
      <c r="E163" s="3" t="s">
        <v>15</v>
      </c>
      <c r="F163" s="9">
        <f t="shared" si="91"/>
        <v>554627.16999999993</v>
      </c>
      <c r="G163" s="7">
        <f t="shared" ref="G163:L163" si="132">G164+G165</f>
        <v>23462.67</v>
      </c>
      <c r="H163" s="7">
        <f t="shared" si="132"/>
        <v>111164.5</v>
      </c>
      <c r="I163" s="7">
        <f t="shared" si="132"/>
        <v>70000</v>
      </c>
      <c r="J163" s="7">
        <f t="shared" si="132"/>
        <v>70000</v>
      </c>
      <c r="K163" s="7">
        <f t="shared" si="132"/>
        <v>70000</v>
      </c>
      <c r="L163" s="76">
        <f t="shared" si="132"/>
        <v>70000</v>
      </c>
      <c r="M163" s="7">
        <f t="shared" ref="M163:N163" si="133">M164+M165</f>
        <v>70000</v>
      </c>
      <c r="N163" s="7">
        <f t="shared" si="133"/>
        <v>70000</v>
      </c>
      <c r="O163" s="101" t="s">
        <v>230</v>
      </c>
      <c r="P163" s="92" t="s">
        <v>29</v>
      </c>
      <c r="Q163" s="92">
        <f>R163+S163+T163+U163+V163+W163</f>
        <v>29</v>
      </c>
      <c r="R163" s="92">
        <v>4</v>
      </c>
      <c r="S163" s="92">
        <v>15</v>
      </c>
      <c r="T163" s="92">
        <v>4</v>
      </c>
      <c r="U163" s="92">
        <v>4</v>
      </c>
      <c r="V163" s="92">
        <v>2</v>
      </c>
      <c r="W163" s="92"/>
      <c r="X163" s="83"/>
      <c r="Y163" s="83"/>
    </row>
    <row r="164" spans="1:25" ht="39.6">
      <c r="A164" s="113"/>
      <c r="B164" s="98"/>
      <c r="C164" s="92"/>
      <c r="D164" s="100"/>
      <c r="E164" s="2" t="s">
        <v>16</v>
      </c>
      <c r="F164" s="9">
        <f t="shared" si="91"/>
        <v>554627.16999999993</v>
      </c>
      <c r="G164" s="7">
        <v>23462.67</v>
      </c>
      <c r="H164" s="7">
        <v>111164.5</v>
      </c>
      <c r="I164" s="7">
        <v>70000</v>
      </c>
      <c r="J164" s="7">
        <v>70000</v>
      </c>
      <c r="K164" s="7">
        <v>70000</v>
      </c>
      <c r="L164" s="76">
        <v>70000</v>
      </c>
      <c r="M164" s="7">
        <v>70000</v>
      </c>
      <c r="N164" s="7">
        <v>70000</v>
      </c>
      <c r="O164" s="101"/>
      <c r="P164" s="92"/>
      <c r="Q164" s="92"/>
      <c r="R164" s="92"/>
      <c r="S164" s="92"/>
      <c r="T164" s="92"/>
      <c r="U164" s="92"/>
      <c r="V164" s="92"/>
      <c r="W164" s="92"/>
      <c r="X164" s="84"/>
      <c r="Y164" s="84"/>
    </row>
    <row r="165" spans="1:25" ht="29.25" customHeight="1">
      <c r="A165" s="113"/>
      <c r="B165" s="98"/>
      <c r="C165" s="92"/>
      <c r="D165" s="100"/>
      <c r="E165" s="2" t="s">
        <v>17</v>
      </c>
      <c r="F165" s="9">
        <f t="shared" si="91"/>
        <v>0</v>
      </c>
      <c r="G165" s="7">
        <v>0</v>
      </c>
      <c r="H165" s="7">
        <v>0</v>
      </c>
      <c r="I165" s="7">
        <v>0</v>
      </c>
      <c r="J165" s="7">
        <v>0</v>
      </c>
      <c r="K165" s="7">
        <v>0</v>
      </c>
      <c r="L165" s="76">
        <v>0</v>
      </c>
      <c r="M165" s="7">
        <v>0</v>
      </c>
      <c r="N165" s="7">
        <v>0</v>
      </c>
      <c r="O165" s="101"/>
      <c r="P165" s="92"/>
      <c r="Q165" s="92"/>
      <c r="R165" s="92"/>
      <c r="S165" s="92"/>
      <c r="T165" s="92"/>
      <c r="U165" s="92"/>
      <c r="V165" s="92"/>
      <c r="W165" s="92"/>
      <c r="X165" s="85"/>
      <c r="Y165" s="85"/>
    </row>
    <row r="166" spans="1:25" ht="29.25" customHeight="1">
      <c r="A166" s="21"/>
      <c r="B166" s="99" t="s">
        <v>188</v>
      </c>
      <c r="C166" s="92">
        <v>601</v>
      </c>
      <c r="D166" s="97" t="s">
        <v>183</v>
      </c>
      <c r="E166" s="3" t="s">
        <v>15</v>
      </c>
      <c r="F166" s="9">
        <f t="shared" si="91"/>
        <v>1993904.62</v>
      </c>
      <c r="G166" s="7">
        <f>G167+G168</f>
        <v>0</v>
      </c>
      <c r="H166" s="7">
        <f t="shared" ref="H166:N166" si="134">H167+H168</f>
        <v>0</v>
      </c>
      <c r="I166" s="7">
        <f t="shared" si="134"/>
        <v>0</v>
      </c>
      <c r="J166" s="7">
        <f t="shared" si="134"/>
        <v>0</v>
      </c>
      <c r="K166" s="7">
        <f t="shared" si="134"/>
        <v>0</v>
      </c>
      <c r="L166" s="76">
        <f>L167+L168</f>
        <v>1993904.62</v>
      </c>
      <c r="M166" s="7">
        <f t="shared" si="134"/>
        <v>0</v>
      </c>
      <c r="N166" s="7">
        <f t="shared" si="134"/>
        <v>0</v>
      </c>
      <c r="O166" s="101" t="s">
        <v>35</v>
      </c>
      <c r="P166" s="92" t="s">
        <v>36</v>
      </c>
      <c r="Q166" s="52"/>
      <c r="R166" s="52"/>
      <c r="S166" s="52"/>
      <c r="T166" s="52"/>
      <c r="U166" s="52"/>
      <c r="V166" s="92" t="s">
        <v>20</v>
      </c>
      <c r="W166" s="68"/>
      <c r="X166" s="52"/>
      <c r="Y166" s="41"/>
    </row>
    <row r="167" spans="1:25" ht="29.25" customHeight="1">
      <c r="A167" s="21"/>
      <c r="B167" s="98"/>
      <c r="C167" s="92"/>
      <c r="D167" s="100"/>
      <c r="E167" s="2" t="s">
        <v>16</v>
      </c>
      <c r="F167" s="9">
        <f t="shared" si="91"/>
        <v>1993904.62</v>
      </c>
      <c r="G167" s="7">
        <v>0</v>
      </c>
      <c r="H167" s="7">
        <v>0</v>
      </c>
      <c r="I167" s="7">
        <v>0</v>
      </c>
      <c r="J167" s="7">
        <v>0</v>
      </c>
      <c r="K167" s="7">
        <v>0</v>
      </c>
      <c r="L167" s="76">
        <v>1993904.62</v>
      </c>
      <c r="M167" s="7">
        <v>0</v>
      </c>
      <c r="N167" s="7">
        <v>0</v>
      </c>
      <c r="O167" s="101"/>
      <c r="P167" s="92"/>
      <c r="Q167" s="52"/>
      <c r="R167" s="52"/>
      <c r="S167" s="52"/>
      <c r="T167" s="52"/>
      <c r="U167" s="52"/>
      <c r="V167" s="92"/>
      <c r="W167" s="68"/>
      <c r="X167" s="52"/>
      <c r="Y167" s="41"/>
    </row>
    <row r="168" spans="1:25" ht="29.25" customHeight="1">
      <c r="A168" s="21"/>
      <c r="B168" s="98"/>
      <c r="C168" s="92"/>
      <c r="D168" s="100"/>
      <c r="E168" s="2" t="s">
        <v>17</v>
      </c>
      <c r="F168" s="9">
        <f t="shared" si="91"/>
        <v>0</v>
      </c>
      <c r="G168" s="7">
        <v>0</v>
      </c>
      <c r="H168" s="7">
        <v>0</v>
      </c>
      <c r="I168" s="7">
        <v>0</v>
      </c>
      <c r="J168" s="7">
        <v>0</v>
      </c>
      <c r="K168" s="7">
        <v>0</v>
      </c>
      <c r="L168" s="76">
        <v>0</v>
      </c>
      <c r="M168" s="7">
        <v>0</v>
      </c>
      <c r="N168" s="7">
        <v>0</v>
      </c>
      <c r="O168" s="101"/>
      <c r="P168" s="92"/>
      <c r="Q168" s="52"/>
      <c r="R168" s="52"/>
      <c r="S168" s="52"/>
      <c r="T168" s="52"/>
      <c r="U168" s="52"/>
      <c r="V168" s="92"/>
      <c r="W168" s="68"/>
      <c r="X168" s="52"/>
      <c r="Y168" s="41"/>
    </row>
    <row r="169" spans="1:25" ht="27.6" customHeight="1">
      <c r="A169" s="15"/>
      <c r="B169" s="98" t="s">
        <v>184</v>
      </c>
      <c r="C169" s="92">
        <v>601</v>
      </c>
      <c r="D169" s="97" t="s">
        <v>60</v>
      </c>
      <c r="E169" s="3" t="s">
        <v>15</v>
      </c>
      <c r="F169" s="9">
        <f t="shared" si="91"/>
        <v>2015859.71</v>
      </c>
      <c r="G169" s="7">
        <f t="shared" ref="G169:L169" si="135">G170+G171</f>
        <v>2015859.71</v>
      </c>
      <c r="H169" s="7">
        <f t="shared" si="135"/>
        <v>0</v>
      </c>
      <c r="I169" s="7">
        <f t="shared" si="135"/>
        <v>0</v>
      </c>
      <c r="J169" s="7">
        <f t="shared" si="135"/>
        <v>0</v>
      </c>
      <c r="K169" s="7">
        <f t="shared" si="135"/>
        <v>0</v>
      </c>
      <c r="L169" s="76">
        <f t="shared" si="135"/>
        <v>0</v>
      </c>
      <c r="M169" s="7">
        <f t="shared" ref="M169:N169" si="136">M170+M171</f>
        <v>0</v>
      </c>
      <c r="N169" s="7">
        <f t="shared" si="136"/>
        <v>0</v>
      </c>
      <c r="O169" s="101" t="s">
        <v>35</v>
      </c>
      <c r="P169" s="92" t="s">
        <v>36</v>
      </c>
      <c r="Q169" s="92">
        <f>R169</f>
        <v>11</v>
      </c>
      <c r="R169" s="92">
        <v>11</v>
      </c>
      <c r="S169" s="92" t="s">
        <v>20</v>
      </c>
      <c r="T169" s="92" t="s">
        <v>20</v>
      </c>
      <c r="U169" s="92" t="s">
        <v>20</v>
      </c>
      <c r="V169" s="92" t="s">
        <v>20</v>
      </c>
      <c r="W169" s="92" t="s">
        <v>20</v>
      </c>
      <c r="X169" s="92" t="s">
        <v>20</v>
      </c>
      <c r="Y169" s="83"/>
    </row>
    <row r="170" spans="1:25" ht="27.6" customHeight="1">
      <c r="A170" s="15"/>
      <c r="B170" s="98"/>
      <c r="C170" s="92"/>
      <c r="D170" s="100"/>
      <c r="E170" s="2" t="s">
        <v>16</v>
      </c>
      <c r="F170" s="9">
        <f t="shared" si="91"/>
        <v>248574.67</v>
      </c>
      <c r="G170" s="7">
        <v>248574.67</v>
      </c>
      <c r="H170" s="7">
        <v>0</v>
      </c>
      <c r="I170" s="7">
        <v>0</v>
      </c>
      <c r="J170" s="7">
        <v>0</v>
      </c>
      <c r="K170" s="7">
        <v>0</v>
      </c>
      <c r="L170" s="76">
        <v>0</v>
      </c>
      <c r="M170" s="7">
        <v>0</v>
      </c>
      <c r="N170" s="7">
        <v>0</v>
      </c>
      <c r="O170" s="101"/>
      <c r="P170" s="92"/>
      <c r="Q170" s="92"/>
      <c r="R170" s="92"/>
      <c r="S170" s="92"/>
      <c r="T170" s="92"/>
      <c r="U170" s="92"/>
      <c r="V170" s="92"/>
      <c r="W170" s="92"/>
      <c r="X170" s="92"/>
      <c r="Y170" s="84"/>
    </row>
    <row r="171" spans="1:25" ht="27.6" customHeight="1">
      <c r="A171" s="15"/>
      <c r="B171" s="98"/>
      <c r="C171" s="92"/>
      <c r="D171" s="100"/>
      <c r="E171" s="2" t="s">
        <v>17</v>
      </c>
      <c r="F171" s="9">
        <f t="shared" si="91"/>
        <v>1767285.04</v>
      </c>
      <c r="G171" s="7">
        <v>1767285.04</v>
      </c>
      <c r="H171" s="7">
        <v>0</v>
      </c>
      <c r="I171" s="7">
        <v>0</v>
      </c>
      <c r="J171" s="7">
        <v>0</v>
      </c>
      <c r="K171" s="7">
        <v>0</v>
      </c>
      <c r="L171" s="76">
        <v>0</v>
      </c>
      <c r="M171" s="7">
        <v>0</v>
      </c>
      <c r="N171" s="7">
        <v>0</v>
      </c>
      <c r="O171" s="101"/>
      <c r="P171" s="92"/>
      <c r="Q171" s="92"/>
      <c r="R171" s="92"/>
      <c r="S171" s="92"/>
      <c r="T171" s="92"/>
      <c r="U171" s="92"/>
      <c r="V171" s="92"/>
      <c r="W171" s="92"/>
      <c r="X171" s="92"/>
      <c r="Y171" s="85"/>
    </row>
    <row r="172" spans="1:25" ht="39" customHeight="1">
      <c r="A172" s="56"/>
      <c r="B172" s="99" t="s">
        <v>203</v>
      </c>
      <c r="C172" s="92">
        <v>601</v>
      </c>
      <c r="D172" s="96" t="s">
        <v>196</v>
      </c>
      <c r="E172" s="3" t="s">
        <v>15</v>
      </c>
      <c r="F172" s="9">
        <f>F173</f>
        <v>140561.60999999999</v>
      </c>
      <c r="G172" s="7">
        <f>G173+G174</f>
        <v>0</v>
      </c>
      <c r="H172" s="7">
        <f t="shared" ref="H172:N172" si="137">H173+H174</f>
        <v>0</v>
      </c>
      <c r="I172" s="7">
        <f t="shared" si="137"/>
        <v>0</v>
      </c>
      <c r="J172" s="7">
        <v>0</v>
      </c>
      <c r="K172" s="7">
        <f t="shared" si="137"/>
        <v>0</v>
      </c>
      <c r="L172" s="76">
        <f t="shared" si="137"/>
        <v>140561.60999999999</v>
      </c>
      <c r="M172" s="7">
        <f t="shared" si="137"/>
        <v>0</v>
      </c>
      <c r="N172" s="7">
        <f t="shared" si="137"/>
        <v>0</v>
      </c>
      <c r="O172" s="101" t="s">
        <v>35</v>
      </c>
      <c r="P172" s="92" t="s">
        <v>36</v>
      </c>
      <c r="Q172" s="92">
        <v>0</v>
      </c>
      <c r="R172" s="89">
        <v>0</v>
      </c>
      <c r="S172" s="89">
        <v>0</v>
      </c>
      <c r="T172" s="89">
        <v>0</v>
      </c>
      <c r="U172" s="89" t="s">
        <v>199</v>
      </c>
      <c r="V172" s="92" t="s">
        <v>20</v>
      </c>
      <c r="W172" s="89">
        <v>684</v>
      </c>
      <c r="X172" s="83" t="s">
        <v>199</v>
      </c>
      <c r="Y172" s="83" t="s">
        <v>199</v>
      </c>
    </row>
    <row r="173" spans="1:25" ht="37.950000000000003" customHeight="1">
      <c r="A173" s="56"/>
      <c r="B173" s="98"/>
      <c r="C173" s="92"/>
      <c r="D173" s="100"/>
      <c r="E173" s="2" t="s">
        <v>16</v>
      </c>
      <c r="F173" s="9">
        <f>G173+H173+I173+J173+K173+L173+M173+N173</f>
        <v>140561.60999999999</v>
      </c>
      <c r="G173" s="7">
        <v>0</v>
      </c>
      <c r="H173" s="7">
        <v>0</v>
      </c>
      <c r="I173" s="7">
        <v>0</v>
      </c>
      <c r="J173" s="7">
        <v>0</v>
      </c>
      <c r="K173" s="7">
        <v>0</v>
      </c>
      <c r="L173" s="76">
        <v>140561.60999999999</v>
      </c>
      <c r="M173" s="7">
        <v>0</v>
      </c>
      <c r="N173" s="7">
        <v>0</v>
      </c>
      <c r="O173" s="101"/>
      <c r="P173" s="92"/>
      <c r="Q173" s="92"/>
      <c r="R173" s="90"/>
      <c r="S173" s="90"/>
      <c r="T173" s="90"/>
      <c r="U173" s="90"/>
      <c r="V173" s="92"/>
      <c r="W173" s="90"/>
      <c r="X173" s="84"/>
      <c r="Y173" s="84"/>
    </row>
    <row r="174" spans="1:25" ht="123.75" customHeight="1">
      <c r="A174" s="56"/>
      <c r="B174" s="98"/>
      <c r="C174" s="92"/>
      <c r="D174" s="100"/>
      <c r="E174" s="2" t="s">
        <v>17</v>
      </c>
      <c r="F174" s="9">
        <v>0</v>
      </c>
      <c r="G174" s="7">
        <v>0</v>
      </c>
      <c r="H174" s="7">
        <v>0</v>
      </c>
      <c r="I174" s="7">
        <v>0</v>
      </c>
      <c r="J174" s="7">
        <v>0</v>
      </c>
      <c r="K174" s="7">
        <v>0</v>
      </c>
      <c r="L174" s="76">
        <v>0</v>
      </c>
      <c r="M174" s="7">
        <v>0</v>
      </c>
      <c r="N174" s="7">
        <v>0</v>
      </c>
      <c r="O174" s="101"/>
      <c r="P174" s="92"/>
      <c r="Q174" s="92"/>
      <c r="R174" s="91"/>
      <c r="S174" s="91"/>
      <c r="T174" s="91"/>
      <c r="U174" s="91"/>
      <c r="V174" s="92"/>
      <c r="W174" s="91"/>
      <c r="X174" s="85"/>
      <c r="Y174" s="85"/>
    </row>
    <row r="175" spans="1:25" ht="39" customHeight="1">
      <c r="A175" s="15"/>
      <c r="B175" s="98" t="s">
        <v>193</v>
      </c>
      <c r="C175" s="92">
        <v>601</v>
      </c>
      <c r="D175" s="96" t="s">
        <v>128</v>
      </c>
      <c r="E175" s="3" t="s">
        <v>15</v>
      </c>
      <c r="F175" s="9">
        <f t="shared" si="91"/>
        <v>5301822</v>
      </c>
      <c r="G175" s="7">
        <f>G176+G177</f>
        <v>0</v>
      </c>
      <c r="H175" s="7">
        <f t="shared" ref="H175:L175" si="138">H176+H177</f>
        <v>0</v>
      </c>
      <c r="I175" s="7">
        <f t="shared" si="138"/>
        <v>0</v>
      </c>
      <c r="J175" s="7">
        <f t="shared" si="138"/>
        <v>5301822</v>
      </c>
      <c r="K175" s="7">
        <f t="shared" si="138"/>
        <v>0</v>
      </c>
      <c r="L175" s="76">
        <f t="shared" si="138"/>
        <v>0</v>
      </c>
      <c r="M175" s="7">
        <f t="shared" ref="M175:N175" si="139">M176+M177</f>
        <v>0</v>
      </c>
      <c r="N175" s="7">
        <f t="shared" si="139"/>
        <v>0</v>
      </c>
      <c r="O175" s="101" t="s">
        <v>35</v>
      </c>
      <c r="P175" s="92" t="s">
        <v>36</v>
      </c>
      <c r="Q175" s="92">
        <f t="shared" ref="Q175" si="140">R175+S175+T175+U175+V175+W175</f>
        <v>4428</v>
      </c>
      <c r="R175" s="89">
        <v>0</v>
      </c>
      <c r="S175" s="89">
        <v>0</v>
      </c>
      <c r="T175" s="89">
        <v>0</v>
      </c>
      <c r="U175" s="89">
        <v>4428</v>
      </c>
      <c r="V175" s="89">
        <v>0</v>
      </c>
      <c r="W175" s="89">
        <v>0</v>
      </c>
      <c r="X175" s="83"/>
      <c r="Y175" s="83"/>
    </row>
    <row r="176" spans="1:25" ht="37.950000000000003" customHeight="1">
      <c r="A176" s="15"/>
      <c r="B176" s="98"/>
      <c r="C176" s="92"/>
      <c r="D176" s="100"/>
      <c r="E176" s="2" t="s">
        <v>16</v>
      </c>
      <c r="F176" s="9">
        <f t="shared" si="91"/>
        <v>301822</v>
      </c>
      <c r="G176" s="7">
        <v>0</v>
      </c>
      <c r="H176" s="7">
        <v>0</v>
      </c>
      <c r="I176" s="7">
        <v>0</v>
      </c>
      <c r="J176" s="7">
        <v>301822</v>
      </c>
      <c r="K176" s="7">
        <v>0</v>
      </c>
      <c r="L176" s="76">
        <v>0</v>
      </c>
      <c r="M176" s="7">
        <v>0</v>
      </c>
      <c r="N176" s="7">
        <v>0</v>
      </c>
      <c r="O176" s="101"/>
      <c r="P176" s="92"/>
      <c r="Q176" s="92"/>
      <c r="R176" s="90"/>
      <c r="S176" s="90"/>
      <c r="T176" s="90"/>
      <c r="U176" s="90"/>
      <c r="V176" s="90"/>
      <c r="W176" s="90"/>
      <c r="X176" s="84"/>
      <c r="Y176" s="84"/>
    </row>
    <row r="177" spans="1:25" ht="75" customHeight="1">
      <c r="A177" s="15"/>
      <c r="B177" s="98"/>
      <c r="C177" s="92"/>
      <c r="D177" s="100"/>
      <c r="E177" s="2" t="s">
        <v>17</v>
      </c>
      <c r="F177" s="9">
        <f t="shared" si="91"/>
        <v>5000000</v>
      </c>
      <c r="G177" s="7">
        <v>0</v>
      </c>
      <c r="H177" s="7">
        <v>0</v>
      </c>
      <c r="I177" s="7">
        <v>0</v>
      </c>
      <c r="J177" s="7">
        <v>5000000</v>
      </c>
      <c r="K177" s="7">
        <v>0</v>
      </c>
      <c r="L177" s="76">
        <v>0</v>
      </c>
      <c r="M177" s="7">
        <v>0</v>
      </c>
      <c r="N177" s="7">
        <v>0</v>
      </c>
      <c r="O177" s="101"/>
      <c r="P177" s="92"/>
      <c r="Q177" s="92"/>
      <c r="R177" s="91"/>
      <c r="S177" s="91"/>
      <c r="T177" s="91"/>
      <c r="U177" s="91"/>
      <c r="V177" s="91"/>
      <c r="W177" s="91"/>
      <c r="X177" s="85"/>
      <c r="Y177" s="85"/>
    </row>
    <row r="178" spans="1:25" ht="43.95" customHeight="1">
      <c r="A178" s="15"/>
      <c r="B178" s="93" t="s">
        <v>194</v>
      </c>
      <c r="C178" s="89">
        <v>601</v>
      </c>
      <c r="D178" s="109" t="s">
        <v>134</v>
      </c>
      <c r="E178" s="3" t="s">
        <v>15</v>
      </c>
      <c r="F178" s="9">
        <f t="shared" si="91"/>
        <v>348516</v>
      </c>
      <c r="G178" s="7">
        <f>G179+G180</f>
        <v>0</v>
      </c>
      <c r="H178" s="7">
        <f t="shared" ref="H178:L178" si="141">H179+H180</f>
        <v>0</v>
      </c>
      <c r="I178" s="7">
        <f t="shared" si="141"/>
        <v>0</v>
      </c>
      <c r="J178" s="7">
        <f t="shared" si="141"/>
        <v>0</v>
      </c>
      <c r="K178" s="7">
        <f t="shared" si="141"/>
        <v>348516</v>
      </c>
      <c r="L178" s="76">
        <f t="shared" si="141"/>
        <v>0</v>
      </c>
      <c r="M178" s="7">
        <f t="shared" ref="M178:N178" si="142">M179+M180</f>
        <v>0</v>
      </c>
      <c r="N178" s="7">
        <f t="shared" si="142"/>
        <v>0</v>
      </c>
      <c r="O178" s="86" t="s">
        <v>158</v>
      </c>
      <c r="P178" s="89" t="s">
        <v>19</v>
      </c>
      <c r="Q178" s="92" t="s">
        <v>20</v>
      </c>
      <c r="R178" s="92" t="s">
        <v>20</v>
      </c>
      <c r="S178" s="92" t="s">
        <v>20</v>
      </c>
      <c r="T178" s="92" t="s">
        <v>20</v>
      </c>
      <c r="U178" s="92" t="s">
        <v>20</v>
      </c>
      <c r="V178" s="89">
        <v>1</v>
      </c>
      <c r="W178" s="89">
        <v>0</v>
      </c>
      <c r="X178" s="89"/>
      <c r="Y178" s="89"/>
    </row>
    <row r="179" spans="1:25" ht="43.95" customHeight="1">
      <c r="A179" s="15"/>
      <c r="B179" s="94"/>
      <c r="C179" s="90"/>
      <c r="D179" s="110"/>
      <c r="E179" s="2" t="s">
        <v>16</v>
      </c>
      <c r="F179" s="9">
        <f t="shared" si="91"/>
        <v>33516</v>
      </c>
      <c r="G179" s="7">
        <v>0</v>
      </c>
      <c r="H179" s="7">
        <v>0</v>
      </c>
      <c r="I179" s="7">
        <v>0</v>
      </c>
      <c r="J179" s="7">
        <v>0</v>
      </c>
      <c r="K179" s="7">
        <v>33516</v>
      </c>
      <c r="L179" s="76">
        <v>0</v>
      </c>
      <c r="M179" s="7">
        <v>0</v>
      </c>
      <c r="N179" s="7">
        <v>0</v>
      </c>
      <c r="O179" s="87"/>
      <c r="P179" s="90"/>
      <c r="Q179" s="92"/>
      <c r="R179" s="92"/>
      <c r="S179" s="92"/>
      <c r="T179" s="92"/>
      <c r="U179" s="92"/>
      <c r="V179" s="90"/>
      <c r="W179" s="90"/>
      <c r="X179" s="90"/>
      <c r="Y179" s="90"/>
    </row>
    <row r="180" spans="1:25" ht="43.95" customHeight="1">
      <c r="A180" s="15"/>
      <c r="B180" s="94"/>
      <c r="C180" s="91"/>
      <c r="D180" s="111"/>
      <c r="E180" s="2" t="s">
        <v>17</v>
      </c>
      <c r="F180" s="9">
        <f t="shared" si="91"/>
        <v>315000</v>
      </c>
      <c r="G180" s="7">
        <v>0</v>
      </c>
      <c r="H180" s="7">
        <v>0</v>
      </c>
      <c r="I180" s="7">
        <v>0</v>
      </c>
      <c r="J180" s="7">
        <v>0</v>
      </c>
      <c r="K180" s="7">
        <v>315000</v>
      </c>
      <c r="L180" s="76">
        <v>0</v>
      </c>
      <c r="M180" s="7">
        <v>0</v>
      </c>
      <c r="N180" s="7">
        <v>0</v>
      </c>
      <c r="O180" s="88"/>
      <c r="P180" s="91"/>
      <c r="Q180" s="92"/>
      <c r="R180" s="92"/>
      <c r="S180" s="92"/>
      <c r="T180" s="92"/>
      <c r="U180" s="92"/>
      <c r="V180" s="91"/>
      <c r="W180" s="91"/>
      <c r="X180" s="91"/>
      <c r="Y180" s="91"/>
    </row>
    <row r="181" spans="1:25" ht="96" customHeight="1">
      <c r="A181" s="62"/>
      <c r="B181" s="70" t="s">
        <v>200</v>
      </c>
      <c r="C181" s="112">
        <v>601</v>
      </c>
      <c r="D181" s="96" t="s">
        <v>198</v>
      </c>
      <c r="E181" s="3" t="s">
        <v>15</v>
      </c>
      <c r="F181" s="9">
        <f t="shared" si="91"/>
        <v>7780629.3799999999</v>
      </c>
      <c r="G181" s="7">
        <f>G183+G184</f>
        <v>0</v>
      </c>
      <c r="H181" s="7">
        <f t="shared" ref="H181:N181" si="143">H183+H184</f>
        <v>0</v>
      </c>
      <c r="I181" s="7">
        <f t="shared" si="143"/>
        <v>0</v>
      </c>
      <c r="J181" s="7">
        <f t="shared" si="143"/>
        <v>0</v>
      </c>
      <c r="K181" s="7">
        <f t="shared" si="143"/>
        <v>0</v>
      </c>
      <c r="L181" s="76">
        <f>L182+L183+L184</f>
        <v>7780629.3799999999</v>
      </c>
      <c r="M181" s="7">
        <f t="shared" si="143"/>
        <v>0</v>
      </c>
      <c r="N181" s="7">
        <f t="shared" si="143"/>
        <v>0</v>
      </c>
      <c r="O181" s="86" t="s">
        <v>35</v>
      </c>
      <c r="P181" s="89" t="s">
        <v>204</v>
      </c>
      <c r="Q181" s="89" t="s">
        <v>199</v>
      </c>
      <c r="R181" s="89" t="s">
        <v>199</v>
      </c>
      <c r="S181" s="89" t="s">
        <v>199</v>
      </c>
      <c r="T181" s="89" t="s">
        <v>199</v>
      </c>
      <c r="U181" s="89" t="s">
        <v>199</v>
      </c>
      <c r="V181" s="66" t="s">
        <v>199</v>
      </c>
      <c r="W181" s="89">
        <v>4891.6000000000004</v>
      </c>
      <c r="X181" s="61" t="s">
        <v>199</v>
      </c>
      <c r="Y181" s="61" t="s">
        <v>199</v>
      </c>
    </row>
    <row r="182" spans="1:25" ht="137.4" customHeight="1">
      <c r="A182" s="62"/>
      <c r="B182" s="71" t="s">
        <v>201</v>
      </c>
      <c r="C182" s="112"/>
      <c r="D182" s="96"/>
      <c r="E182" s="2" t="s">
        <v>16</v>
      </c>
      <c r="F182" s="9">
        <f>G182+H182+I182+J182+K182+L182+M182+N182</f>
        <v>420550.7</v>
      </c>
      <c r="G182" s="7">
        <v>0</v>
      </c>
      <c r="H182" s="7">
        <v>0</v>
      </c>
      <c r="I182" s="7">
        <v>0</v>
      </c>
      <c r="J182" s="7">
        <v>0</v>
      </c>
      <c r="K182" s="7">
        <v>0</v>
      </c>
      <c r="L182" s="76">
        <v>420550.7</v>
      </c>
      <c r="M182" s="7">
        <v>0</v>
      </c>
      <c r="N182" s="7">
        <v>0</v>
      </c>
      <c r="O182" s="117"/>
      <c r="P182" s="150"/>
      <c r="Q182" s="150"/>
      <c r="R182" s="150"/>
      <c r="S182" s="150"/>
      <c r="T182" s="150"/>
      <c r="U182" s="150"/>
      <c r="V182" s="66"/>
      <c r="W182" s="90"/>
      <c r="X182" s="57"/>
      <c r="Y182" s="57"/>
    </row>
    <row r="183" spans="1:25" ht="129" customHeight="1">
      <c r="A183" s="62"/>
      <c r="B183" s="71" t="s">
        <v>202</v>
      </c>
      <c r="C183" s="112"/>
      <c r="D183" s="100"/>
      <c r="E183" s="2" t="s">
        <v>16</v>
      </c>
      <c r="F183" s="9">
        <f t="shared" si="91"/>
        <v>60078.68</v>
      </c>
      <c r="G183" s="7">
        <v>0</v>
      </c>
      <c r="H183" s="7">
        <v>0</v>
      </c>
      <c r="I183" s="7">
        <v>0</v>
      </c>
      <c r="J183" s="7">
        <v>0</v>
      </c>
      <c r="K183" s="7">
        <v>0</v>
      </c>
      <c r="L183" s="76">
        <v>60078.68</v>
      </c>
      <c r="M183" s="7">
        <v>0</v>
      </c>
      <c r="N183" s="7">
        <v>0</v>
      </c>
      <c r="O183" s="117"/>
      <c r="P183" s="150"/>
      <c r="Q183" s="150"/>
      <c r="R183" s="150"/>
      <c r="S183" s="150"/>
      <c r="T183" s="150"/>
      <c r="U183" s="150"/>
      <c r="V183" s="66"/>
      <c r="W183" s="90"/>
      <c r="X183" s="19"/>
      <c r="Y183" s="19"/>
    </row>
    <row r="184" spans="1:25" ht="43.95" customHeight="1">
      <c r="A184" s="62"/>
      <c r="B184" s="59"/>
      <c r="C184" s="112"/>
      <c r="D184" s="100"/>
      <c r="E184" s="2" t="s">
        <v>17</v>
      </c>
      <c r="F184" s="9">
        <f t="shared" si="91"/>
        <v>7300000</v>
      </c>
      <c r="G184" s="7">
        <v>0</v>
      </c>
      <c r="H184" s="7">
        <v>0</v>
      </c>
      <c r="I184" s="7">
        <v>0</v>
      </c>
      <c r="J184" s="7">
        <v>0</v>
      </c>
      <c r="K184" s="7">
        <v>0</v>
      </c>
      <c r="L184" s="76">
        <v>7300000</v>
      </c>
      <c r="M184" s="7">
        <v>0</v>
      </c>
      <c r="N184" s="7">
        <v>0</v>
      </c>
      <c r="O184" s="118"/>
      <c r="P184" s="151"/>
      <c r="Q184" s="151"/>
      <c r="R184" s="151"/>
      <c r="S184" s="151"/>
      <c r="T184" s="151"/>
      <c r="U184" s="151"/>
      <c r="V184" s="66"/>
      <c r="W184" s="91"/>
      <c r="X184" s="19"/>
      <c r="Y184" s="19"/>
    </row>
    <row r="185" spans="1:25" ht="43.95" customHeight="1">
      <c r="A185" s="21"/>
      <c r="B185" s="58" t="s">
        <v>195</v>
      </c>
      <c r="C185" s="18">
        <v>601</v>
      </c>
      <c r="D185" s="55" t="s">
        <v>197</v>
      </c>
      <c r="E185" s="3" t="s">
        <v>15</v>
      </c>
      <c r="F185" s="9">
        <f t="shared" si="91"/>
        <v>638887.17999999993</v>
      </c>
      <c r="G185" s="7">
        <f t="shared" ref="G185" si="144">G186+G187</f>
        <v>0</v>
      </c>
      <c r="H185" s="7">
        <f t="shared" ref="H185" si="145">H186+H187</f>
        <v>0</v>
      </c>
      <c r="I185" s="7">
        <f t="shared" ref="I185" si="146">I186+I187</f>
        <v>0</v>
      </c>
      <c r="J185" s="7">
        <f t="shared" ref="J185" si="147">J186+J187</f>
        <v>0</v>
      </c>
      <c r="K185" s="7">
        <f t="shared" ref="K185" si="148">K186+K187</f>
        <v>238887.18</v>
      </c>
      <c r="L185" s="76">
        <f t="shared" ref="L185:N185" si="149">L186+L187</f>
        <v>400000</v>
      </c>
      <c r="M185" s="7">
        <f t="shared" si="149"/>
        <v>0</v>
      </c>
      <c r="N185" s="7">
        <f t="shared" si="149"/>
        <v>0</v>
      </c>
      <c r="O185" s="86" t="s">
        <v>129</v>
      </c>
      <c r="P185" s="89" t="s">
        <v>19</v>
      </c>
      <c r="Q185" s="89" t="s">
        <v>20</v>
      </c>
      <c r="R185" s="89" t="s">
        <v>20</v>
      </c>
      <c r="S185" s="89" t="s">
        <v>20</v>
      </c>
      <c r="T185" s="89" t="s">
        <v>20</v>
      </c>
      <c r="U185" s="89" t="s">
        <v>20</v>
      </c>
      <c r="V185" s="65">
        <v>1</v>
      </c>
      <c r="W185" s="65">
        <v>1</v>
      </c>
      <c r="X185" s="60" t="s">
        <v>199</v>
      </c>
      <c r="Y185" s="60" t="s">
        <v>199</v>
      </c>
    </row>
    <row r="186" spans="1:25" ht="43.95" customHeight="1">
      <c r="A186" s="21"/>
      <c r="B186" s="46"/>
      <c r="C186" s="19"/>
      <c r="D186" s="42"/>
      <c r="E186" s="2" t="s">
        <v>16</v>
      </c>
      <c r="F186" s="9">
        <f t="shared" si="91"/>
        <v>0</v>
      </c>
      <c r="G186" s="7">
        <v>0</v>
      </c>
      <c r="H186" s="7">
        <v>0</v>
      </c>
      <c r="I186" s="7">
        <v>0</v>
      </c>
      <c r="J186" s="7">
        <v>0</v>
      </c>
      <c r="K186" s="7">
        <v>0</v>
      </c>
      <c r="L186" s="76">
        <v>0</v>
      </c>
      <c r="M186" s="7">
        <v>0</v>
      </c>
      <c r="N186" s="7">
        <v>0</v>
      </c>
      <c r="O186" s="87"/>
      <c r="P186" s="90"/>
      <c r="Q186" s="90"/>
      <c r="R186" s="90"/>
      <c r="S186" s="90"/>
      <c r="T186" s="90"/>
      <c r="U186" s="90"/>
      <c r="V186" s="66"/>
      <c r="W186" s="66"/>
      <c r="X186" s="19"/>
      <c r="Y186" s="19"/>
    </row>
    <row r="187" spans="1:25" ht="43.95" customHeight="1">
      <c r="A187" s="21"/>
      <c r="B187" s="47"/>
      <c r="C187" s="20"/>
      <c r="D187" s="43"/>
      <c r="E187" s="2" t="s">
        <v>17</v>
      </c>
      <c r="F187" s="9">
        <f t="shared" si="91"/>
        <v>638887.17999999993</v>
      </c>
      <c r="G187" s="7">
        <v>0</v>
      </c>
      <c r="H187" s="7">
        <v>0</v>
      </c>
      <c r="I187" s="7">
        <v>0</v>
      </c>
      <c r="J187" s="7">
        <v>0</v>
      </c>
      <c r="K187" s="7">
        <v>238887.18</v>
      </c>
      <c r="L187" s="76">
        <v>400000</v>
      </c>
      <c r="M187" s="7">
        <v>0</v>
      </c>
      <c r="N187" s="7">
        <v>0</v>
      </c>
      <c r="O187" s="88"/>
      <c r="P187" s="91"/>
      <c r="Q187" s="91"/>
      <c r="R187" s="91"/>
      <c r="S187" s="91"/>
      <c r="T187" s="91"/>
      <c r="U187" s="91"/>
      <c r="V187" s="67"/>
      <c r="W187" s="67"/>
      <c r="X187" s="20"/>
      <c r="Y187" s="20"/>
    </row>
    <row r="188" spans="1:25" ht="22.95" customHeight="1">
      <c r="A188" s="113"/>
      <c r="B188" s="99" t="s">
        <v>172</v>
      </c>
      <c r="C188" s="92" t="s">
        <v>20</v>
      </c>
      <c r="D188" s="92" t="s">
        <v>20</v>
      </c>
      <c r="E188" s="3" t="s">
        <v>15</v>
      </c>
      <c r="F188" s="9">
        <f t="shared" ref="F188:F235" si="150">G188+H188+I188+J188+K188+L188+M188+N188</f>
        <v>7022067.6699999999</v>
      </c>
      <c r="G188" s="7">
        <f t="shared" ref="G188:L188" si="151">G189+G190</f>
        <v>260000</v>
      </c>
      <c r="H188" s="7">
        <f t="shared" si="151"/>
        <v>0</v>
      </c>
      <c r="I188" s="7">
        <f t="shared" si="151"/>
        <v>401014.8</v>
      </c>
      <c r="J188" s="7">
        <f t="shared" si="151"/>
        <v>818296.15999999992</v>
      </c>
      <c r="K188" s="7">
        <f t="shared" si="151"/>
        <v>1776188.31</v>
      </c>
      <c r="L188" s="76">
        <f t="shared" si="151"/>
        <v>3760168.4</v>
      </c>
      <c r="M188" s="7">
        <f t="shared" ref="M188:N188" si="152">M189+M190</f>
        <v>3200</v>
      </c>
      <c r="N188" s="7">
        <f t="shared" si="152"/>
        <v>3200</v>
      </c>
      <c r="O188" s="92" t="s">
        <v>20</v>
      </c>
      <c r="P188" s="92" t="s">
        <v>20</v>
      </c>
      <c r="Q188" s="92" t="s">
        <v>20</v>
      </c>
      <c r="R188" s="92" t="s">
        <v>20</v>
      </c>
      <c r="S188" s="92" t="s">
        <v>20</v>
      </c>
      <c r="T188" s="92" t="s">
        <v>20</v>
      </c>
      <c r="U188" s="92" t="s">
        <v>20</v>
      </c>
      <c r="V188" s="92" t="s">
        <v>20</v>
      </c>
      <c r="W188" s="92" t="s">
        <v>20</v>
      </c>
      <c r="X188" s="92" t="s">
        <v>20</v>
      </c>
      <c r="Y188" s="92" t="s">
        <v>20</v>
      </c>
    </row>
    <row r="189" spans="1:25" ht="40.200000000000003" customHeight="1">
      <c r="A189" s="113"/>
      <c r="B189" s="98"/>
      <c r="C189" s="92"/>
      <c r="D189" s="92"/>
      <c r="E189" s="2" t="s">
        <v>16</v>
      </c>
      <c r="F189" s="9">
        <f t="shared" si="150"/>
        <v>1399418.7599999998</v>
      </c>
      <c r="G189" s="8">
        <f t="shared" ref="G189:L189" si="153">G192</f>
        <v>0</v>
      </c>
      <c r="H189" s="8">
        <f t="shared" si="153"/>
        <v>0</v>
      </c>
      <c r="I189" s="8">
        <f t="shared" si="153"/>
        <v>201014.8</v>
      </c>
      <c r="J189" s="8">
        <f t="shared" si="153"/>
        <v>427436.36</v>
      </c>
      <c r="K189" s="8">
        <f t="shared" si="153"/>
        <v>60567.6</v>
      </c>
      <c r="L189" s="75">
        <f t="shared" si="153"/>
        <v>704000</v>
      </c>
      <c r="M189" s="8">
        <f t="shared" ref="M189:N189" si="154">M192</f>
        <v>3200</v>
      </c>
      <c r="N189" s="8">
        <f t="shared" si="154"/>
        <v>3200</v>
      </c>
      <c r="O189" s="92"/>
      <c r="P189" s="92"/>
      <c r="Q189" s="92"/>
      <c r="R189" s="92"/>
      <c r="S189" s="92"/>
      <c r="T189" s="92"/>
      <c r="U189" s="92"/>
      <c r="V189" s="92"/>
      <c r="W189" s="92"/>
      <c r="X189" s="92"/>
      <c r="Y189" s="92"/>
    </row>
    <row r="190" spans="1:25" ht="22.95" customHeight="1">
      <c r="A190" s="113"/>
      <c r="B190" s="98"/>
      <c r="C190" s="92"/>
      <c r="D190" s="92"/>
      <c r="E190" s="2" t="s">
        <v>17</v>
      </c>
      <c r="F190" s="9">
        <f t="shared" si="150"/>
        <v>5622648.9100000001</v>
      </c>
      <c r="G190" s="8">
        <f t="shared" ref="G190:L190" si="155">G193</f>
        <v>260000</v>
      </c>
      <c r="H190" s="8">
        <f t="shared" si="155"/>
        <v>0</v>
      </c>
      <c r="I190" s="8">
        <f t="shared" si="155"/>
        <v>200000</v>
      </c>
      <c r="J190" s="8">
        <f t="shared" si="155"/>
        <v>390859.8</v>
      </c>
      <c r="K190" s="8">
        <f t="shared" si="155"/>
        <v>1715620.71</v>
      </c>
      <c r="L190" s="75">
        <f t="shared" si="155"/>
        <v>3056168.4</v>
      </c>
      <c r="M190" s="8">
        <f t="shared" ref="M190:N190" si="156">M193</f>
        <v>0</v>
      </c>
      <c r="N190" s="8">
        <f t="shared" si="156"/>
        <v>0</v>
      </c>
      <c r="O190" s="92"/>
      <c r="P190" s="92"/>
      <c r="Q190" s="92"/>
      <c r="R190" s="92"/>
      <c r="S190" s="92"/>
      <c r="T190" s="92"/>
      <c r="U190" s="92"/>
      <c r="V190" s="92"/>
      <c r="W190" s="92"/>
      <c r="X190" s="92"/>
      <c r="Y190" s="92"/>
    </row>
    <row r="191" spans="1:25" ht="17.399999999999999" customHeight="1">
      <c r="A191" s="113"/>
      <c r="B191" s="99" t="s">
        <v>37</v>
      </c>
      <c r="C191" s="92" t="s">
        <v>20</v>
      </c>
      <c r="D191" s="92" t="s">
        <v>20</v>
      </c>
      <c r="E191" s="3" t="s">
        <v>15</v>
      </c>
      <c r="F191" s="9">
        <f t="shared" si="150"/>
        <v>7022067.6699999999</v>
      </c>
      <c r="G191" s="7">
        <f t="shared" ref="G191:K191" si="157">G192+G193</f>
        <v>260000</v>
      </c>
      <c r="H191" s="7">
        <f t="shared" si="157"/>
        <v>0</v>
      </c>
      <c r="I191" s="7">
        <f t="shared" si="157"/>
        <v>401014.8</v>
      </c>
      <c r="J191" s="7">
        <f t="shared" si="157"/>
        <v>818296.15999999992</v>
      </c>
      <c r="K191" s="7">
        <f t="shared" si="157"/>
        <v>1776188.31</v>
      </c>
      <c r="L191" s="76">
        <f t="shared" ref="L191" si="158">L192+L193</f>
        <v>3760168.4</v>
      </c>
      <c r="M191" s="7">
        <f t="shared" ref="M191:N191" si="159">M192+M193</f>
        <v>3200</v>
      </c>
      <c r="N191" s="7">
        <f t="shared" si="159"/>
        <v>3200</v>
      </c>
      <c r="O191" s="92" t="s">
        <v>20</v>
      </c>
      <c r="P191" s="92" t="s">
        <v>20</v>
      </c>
      <c r="Q191" s="92" t="s">
        <v>20</v>
      </c>
      <c r="R191" s="92" t="s">
        <v>20</v>
      </c>
      <c r="S191" s="92" t="s">
        <v>20</v>
      </c>
      <c r="T191" s="92" t="s">
        <v>20</v>
      </c>
      <c r="U191" s="92" t="s">
        <v>20</v>
      </c>
      <c r="V191" s="92" t="s">
        <v>20</v>
      </c>
      <c r="W191" s="92" t="s">
        <v>20</v>
      </c>
      <c r="X191" s="92" t="s">
        <v>20</v>
      </c>
      <c r="Y191" s="92" t="s">
        <v>20</v>
      </c>
    </row>
    <row r="192" spans="1:25" ht="31.95" customHeight="1">
      <c r="A192" s="113"/>
      <c r="B192" s="98"/>
      <c r="C192" s="92"/>
      <c r="D192" s="92"/>
      <c r="E192" s="2" t="s">
        <v>16</v>
      </c>
      <c r="F192" s="9">
        <f t="shared" si="150"/>
        <v>1399418.7599999998</v>
      </c>
      <c r="G192" s="8">
        <f t="shared" ref="G192:K192" si="160">G195+G198</f>
        <v>0</v>
      </c>
      <c r="H192" s="8">
        <f t="shared" si="160"/>
        <v>0</v>
      </c>
      <c r="I192" s="8">
        <f t="shared" si="160"/>
        <v>201014.8</v>
      </c>
      <c r="J192" s="8">
        <f t="shared" si="160"/>
        <v>427436.36</v>
      </c>
      <c r="K192" s="8">
        <f t="shared" si="160"/>
        <v>60567.6</v>
      </c>
      <c r="L192" s="75">
        <f>L195+L198+L201</f>
        <v>704000</v>
      </c>
      <c r="M192" s="8">
        <f t="shared" ref="M192:N192" si="161">M195+M198</f>
        <v>3200</v>
      </c>
      <c r="N192" s="8">
        <f t="shared" si="161"/>
        <v>3200</v>
      </c>
      <c r="O192" s="92"/>
      <c r="P192" s="92"/>
      <c r="Q192" s="92"/>
      <c r="R192" s="92"/>
      <c r="S192" s="92"/>
      <c r="T192" s="92"/>
      <c r="U192" s="92"/>
      <c r="V192" s="92"/>
      <c r="W192" s="92"/>
      <c r="X192" s="92"/>
      <c r="Y192" s="92"/>
    </row>
    <row r="193" spans="1:25" ht="24.75" customHeight="1">
      <c r="A193" s="113"/>
      <c r="B193" s="98"/>
      <c r="C193" s="92"/>
      <c r="D193" s="92"/>
      <c r="E193" s="2" t="s">
        <v>17</v>
      </c>
      <c r="F193" s="9">
        <f t="shared" si="150"/>
        <v>5622648.9100000001</v>
      </c>
      <c r="G193" s="8">
        <f t="shared" ref="G193:J193" si="162">G196+G199</f>
        <v>260000</v>
      </c>
      <c r="H193" s="8">
        <f t="shared" si="162"/>
        <v>0</v>
      </c>
      <c r="I193" s="8">
        <f t="shared" si="162"/>
        <v>200000</v>
      </c>
      <c r="J193" s="8">
        <f t="shared" si="162"/>
        <v>390859.8</v>
      </c>
      <c r="K193" s="8">
        <f>K196+K199</f>
        <v>1715620.71</v>
      </c>
      <c r="L193" s="75">
        <f>L196+L199+L202</f>
        <v>3056168.4</v>
      </c>
      <c r="M193" s="8">
        <f t="shared" ref="M193:N193" si="163">M196+M199</f>
        <v>0</v>
      </c>
      <c r="N193" s="8">
        <f t="shared" si="163"/>
        <v>0</v>
      </c>
      <c r="O193" s="92"/>
      <c r="P193" s="92"/>
      <c r="Q193" s="92"/>
      <c r="R193" s="92"/>
      <c r="S193" s="92"/>
      <c r="T193" s="92"/>
      <c r="U193" s="92"/>
      <c r="V193" s="92"/>
      <c r="W193" s="92"/>
      <c r="X193" s="92"/>
      <c r="Y193" s="92"/>
    </row>
    <row r="194" spans="1:25" ht="15" customHeight="1">
      <c r="A194" s="113"/>
      <c r="B194" s="99" t="s">
        <v>140</v>
      </c>
      <c r="C194" s="92">
        <v>601</v>
      </c>
      <c r="D194" s="97" t="s">
        <v>122</v>
      </c>
      <c r="E194" s="3" t="s">
        <v>15</v>
      </c>
      <c r="F194" s="9">
        <f t="shared" si="150"/>
        <v>959418.75999999989</v>
      </c>
      <c r="G194" s="7">
        <f t="shared" ref="G194:L194" si="164">G195+G196</f>
        <v>260000</v>
      </c>
      <c r="H194" s="7">
        <f t="shared" si="164"/>
        <v>0</v>
      </c>
      <c r="I194" s="7">
        <f t="shared" si="164"/>
        <v>201014.8</v>
      </c>
      <c r="J194" s="7">
        <f t="shared" si="164"/>
        <v>427436.36</v>
      </c>
      <c r="K194" s="7">
        <f t="shared" si="164"/>
        <v>60567.6</v>
      </c>
      <c r="L194" s="76">
        <f t="shared" si="164"/>
        <v>4000</v>
      </c>
      <c r="M194" s="7">
        <f t="shared" ref="M194:N194" si="165">M195+M196</f>
        <v>3200</v>
      </c>
      <c r="N194" s="7">
        <f t="shared" si="165"/>
        <v>3200</v>
      </c>
      <c r="O194" s="86" t="s">
        <v>176</v>
      </c>
      <c r="P194" s="89" t="s">
        <v>22</v>
      </c>
      <c r="Q194" s="92"/>
      <c r="R194" s="92"/>
      <c r="S194" s="92"/>
      <c r="T194" s="92"/>
      <c r="U194" s="92"/>
      <c r="V194" s="92">
        <v>100</v>
      </c>
      <c r="W194" s="92">
        <v>100</v>
      </c>
      <c r="X194" s="83"/>
      <c r="Y194" s="83"/>
    </row>
    <row r="195" spans="1:25" ht="39" customHeight="1">
      <c r="A195" s="113"/>
      <c r="B195" s="98"/>
      <c r="C195" s="92"/>
      <c r="D195" s="100"/>
      <c r="E195" s="2" t="s">
        <v>16</v>
      </c>
      <c r="F195" s="9">
        <f t="shared" si="150"/>
        <v>699418.75999999989</v>
      </c>
      <c r="G195" s="7">
        <v>0</v>
      </c>
      <c r="H195" s="7">
        <v>0</v>
      </c>
      <c r="I195" s="7">
        <v>201014.8</v>
      </c>
      <c r="J195" s="7">
        <v>427436.36</v>
      </c>
      <c r="K195" s="7">
        <v>60567.6</v>
      </c>
      <c r="L195" s="76">
        <v>4000</v>
      </c>
      <c r="M195" s="7">
        <v>3200</v>
      </c>
      <c r="N195" s="7">
        <v>3200</v>
      </c>
      <c r="O195" s="87"/>
      <c r="P195" s="90"/>
      <c r="Q195" s="92"/>
      <c r="R195" s="92"/>
      <c r="S195" s="92"/>
      <c r="T195" s="92"/>
      <c r="U195" s="92"/>
      <c r="V195" s="92"/>
      <c r="W195" s="92"/>
      <c r="X195" s="84"/>
      <c r="Y195" s="84"/>
    </row>
    <row r="196" spans="1:25" ht="92.25" customHeight="1">
      <c r="A196" s="113"/>
      <c r="B196" s="98"/>
      <c r="C196" s="92"/>
      <c r="D196" s="100"/>
      <c r="E196" s="2" t="s">
        <v>17</v>
      </c>
      <c r="F196" s="9">
        <f t="shared" si="150"/>
        <v>260000</v>
      </c>
      <c r="G196" s="7">
        <v>260000</v>
      </c>
      <c r="H196" s="7">
        <v>0</v>
      </c>
      <c r="I196" s="7">
        <v>0</v>
      </c>
      <c r="J196" s="7">
        <v>0</v>
      </c>
      <c r="K196" s="7">
        <v>0</v>
      </c>
      <c r="L196" s="76">
        <v>0</v>
      </c>
      <c r="M196" s="7">
        <v>0</v>
      </c>
      <c r="N196" s="7">
        <v>0</v>
      </c>
      <c r="O196" s="88"/>
      <c r="P196" s="91"/>
      <c r="Q196" s="92"/>
      <c r="R196" s="92"/>
      <c r="S196" s="92"/>
      <c r="T196" s="92"/>
      <c r="U196" s="92"/>
      <c r="V196" s="92"/>
      <c r="W196" s="92"/>
      <c r="X196" s="85"/>
      <c r="Y196" s="85"/>
    </row>
    <row r="197" spans="1:25" ht="43.95" customHeight="1">
      <c r="A197" s="113"/>
      <c r="B197" s="99" t="s">
        <v>189</v>
      </c>
      <c r="C197" s="92">
        <v>601</v>
      </c>
      <c r="D197" s="97" t="s">
        <v>67</v>
      </c>
      <c r="E197" s="3" t="s">
        <v>15</v>
      </c>
      <c r="F197" s="9">
        <f t="shared" si="150"/>
        <v>3006480.51</v>
      </c>
      <c r="G197" s="7">
        <f t="shared" ref="G197:N197" si="166">G198+G199</f>
        <v>0</v>
      </c>
      <c r="H197" s="7">
        <f t="shared" si="166"/>
        <v>0</v>
      </c>
      <c r="I197" s="7">
        <f t="shared" si="166"/>
        <v>200000</v>
      </c>
      <c r="J197" s="7">
        <f t="shared" si="166"/>
        <v>390859.8</v>
      </c>
      <c r="K197" s="7">
        <f t="shared" si="166"/>
        <v>1715620.71</v>
      </c>
      <c r="L197" s="76">
        <f t="shared" si="166"/>
        <v>700000</v>
      </c>
      <c r="M197" s="7">
        <f t="shared" si="166"/>
        <v>0</v>
      </c>
      <c r="N197" s="7">
        <f t="shared" si="166"/>
        <v>0</v>
      </c>
      <c r="O197" s="86" t="s">
        <v>177</v>
      </c>
      <c r="P197" s="89" t="s">
        <v>22</v>
      </c>
      <c r="Q197" s="92"/>
      <c r="R197" s="92"/>
      <c r="S197" s="92"/>
      <c r="T197" s="92"/>
      <c r="U197" s="92"/>
      <c r="V197" s="92">
        <v>100</v>
      </c>
      <c r="W197" s="92"/>
      <c r="X197" s="83"/>
      <c r="Y197" s="83"/>
    </row>
    <row r="198" spans="1:25" ht="45" customHeight="1">
      <c r="A198" s="113"/>
      <c r="B198" s="98"/>
      <c r="C198" s="92"/>
      <c r="D198" s="100"/>
      <c r="E198" s="2" t="s">
        <v>16</v>
      </c>
      <c r="F198" s="9">
        <f t="shared" si="150"/>
        <v>700000</v>
      </c>
      <c r="G198" s="7">
        <v>0</v>
      </c>
      <c r="H198" s="7">
        <v>0</v>
      </c>
      <c r="I198" s="7">
        <v>0</v>
      </c>
      <c r="J198" s="7">
        <v>0</v>
      </c>
      <c r="K198" s="7">
        <v>0</v>
      </c>
      <c r="L198" s="76">
        <v>700000</v>
      </c>
      <c r="M198" s="7">
        <v>0</v>
      </c>
      <c r="N198" s="7">
        <v>0</v>
      </c>
      <c r="O198" s="87"/>
      <c r="P198" s="90"/>
      <c r="Q198" s="92"/>
      <c r="R198" s="92"/>
      <c r="S198" s="92"/>
      <c r="T198" s="92"/>
      <c r="U198" s="92"/>
      <c r="V198" s="92"/>
      <c r="W198" s="92"/>
      <c r="X198" s="84"/>
      <c r="Y198" s="84"/>
    </row>
    <row r="199" spans="1:25" ht="51.6" customHeight="1">
      <c r="A199" s="113"/>
      <c r="B199" s="98"/>
      <c r="C199" s="92"/>
      <c r="D199" s="100"/>
      <c r="E199" s="2" t="s">
        <v>17</v>
      </c>
      <c r="F199" s="9">
        <f t="shared" si="150"/>
        <v>2306480.5099999998</v>
      </c>
      <c r="G199" s="7">
        <v>0</v>
      </c>
      <c r="H199" s="7">
        <v>0</v>
      </c>
      <c r="I199" s="7">
        <v>200000</v>
      </c>
      <c r="J199" s="7">
        <v>390859.8</v>
      </c>
      <c r="K199" s="7">
        <v>1715620.71</v>
      </c>
      <c r="L199" s="76">
        <v>0</v>
      </c>
      <c r="M199" s="7">
        <v>0</v>
      </c>
      <c r="N199" s="7">
        <v>0</v>
      </c>
      <c r="O199" s="88"/>
      <c r="P199" s="91"/>
      <c r="Q199" s="92"/>
      <c r="R199" s="92"/>
      <c r="S199" s="92"/>
      <c r="T199" s="92"/>
      <c r="U199" s="92"/>
      <c r="V199" s="92"/>
      <c r="W199" s="92"/>
      <c r="X199" s="85"/>
      <c r="Y199" s="85"/>
    </row>
    <row r="200" spans="1:25" ht="51.6" customHeight="1">
      <c r="A200" s="21"/>
      <c r="B200" s="99" t="s">
        <v>190</v>
      </c>
      <c r="C200" s="92">
        <v>601</v>
      </c>
      <c r="D200" s="97" t="s">
        <v>185</v>
      </c>
      <c r="E200" s="3" t="s">
        <v>15</v>
      </c>
      <c r="F200" s="9">
        <f t="shared" si="150"/>
        <v>3056168.4</v>
      </c>
      <c r="G200" s="7">
        <f>G201+G202</f>
        <v>0</v>
      </c>
      <c r="H200" s="7">
        <f t="shared" ref="H200:N200" si="167">H201+H202</f>
        <v>0</v>
      </c>
      <c r="I200" s="7">
        <f t="shared" si="167"/>
        <v>0</v>
      </c>
      <c r="J200" s="7">
        <f t="shared" si="167"/>
        <v>0</v>
      </c>
      <c r="K200" s="7">
        <f t="shared" si="167"/>
        <v>0</v>
      </c>
      <c r="L200" s="76">
        <f t="shared" si="167"/>
        <v>3056168.4</v>
      </c>
      <c r="M200" s="7">
        <f t="shared" si="167"/>
        <v>0</v>
      </c>
      <c r="N200" s="7">
        <f t="shared" si="167"/>
        <v>0</v>
      </c>
      <c r="O200" s="86" t="s">
        <v>191</v>
      </c>
      <c r="P200" s="89" t="s">
        <v>192</v>
      </c>
      <c r="Q200" s="92" t="s">
        <v>20</v>
      </c>
      <c r="R200" s="92" t="s">
        <v>20</v>
      </c>
      <c r="S200" s="92" t="s">
        <v>20</v>
      </c>
      <c r="T200" s="92" t="s">
        <v>20</v>
      </c>
      <c r="U200" s="92" t="s">
        <v>20</v>
      </c>
      <c r="V200" s="92" t="s">
        <v>20</v>
      </c>
      <c r="W200" s="89"/>
      <c r="X200" s="41"/>
      <c r="Y200" s="41"/>
    </row>
    <row r="201" spans="1:25" ht="51.6" customHeight="1">
      <c r="A201" s="21"/>
      <c r="B201" s="98"/>
      <c r="C201" s="92"/>
      <c r="D201" s="100"/>
      <c r="E201" s="2" t="s">
        <v>16</v>
      </c>
      <c r="F201" s="9">
        <f t="shared" si="150"/>
        <v>0</v>
      </c>
      <c r="G201" s="7">
        <v>0</v>
      </c>
      <c r="H201" s="7">
        <v>0</v>
      </c>
      <c r="I201" s="7">
        <v>0</v>
      </c>
      <c r="J201" s="7">
        <v>0</v>
      </c>
      <c r="K201" s="7">
        <v>0</v>
      </c>
      <c r="L201" s="76">
        <v>0</v>
      </c>
      <c r="M201" s="7">
        <v>0</v>
      </c>
      <c r="N201" s="7">
        <v>0</v>
      </c>
      <c r="O201" s="87"/>
      <c r="P201" s="90"/>
      <c r="Q201" s="92"/>
      <c r="R201" s="92"/>
      <c r="S201" s="92"/>
      <c r="T201" s="92"/>
      <c r="U201" s="92"/>
      <c r="V201" s="92"/>
      <c r="W201" s="90"/>
      <c r="X201" s="41"/>
      <c r="Y201" s="41"/>
    </row>
    <row r="202" spans="1:25" ht="51.6" customHeight="1">
      <c r="A202" s="21"/>
      <c r="B202" s="98"/>
      <c r="C202" s="92"/>
      <c r="D202" s="100"/>
      <c r="E202" s="2" t="s">
        <v>17</v>
      </c>
      <c r="F202" s="9">
        <f t="shared" si="150"/>
        <v>3056168.4</v>
      </c>
      <c r="G202" s="7">
        <v>0</v>
      </c>
      <c r="H202" s="7">
        <v>0</v>
      </c>
      <c r="I202" s="7">
        <v>0</v>
      </c>
      <c r="J202" s="7">
        <v>0</v>
      </c>
      <c r="K202" s="7">
        <v>0</v>
      </c>
      <c r="L202" s="76">
        <v>3056168.4</v>
      </c>
      <c r="M202" s="7">
        <v>0</v>
      </c>
      <c r="N202" s="7">
        <v>0</v>
      </c>
      <c r="O202" s="88"/>
      <c r="P202" s="91"/>
      <c r="Q202" s="92"/>
      <c r="R202" s="92"/>
      <c r="S202" s="92"/>
      <c r="T202" s="92"/>
      <c r="U202" s="92"/>
      <c r="V202" s="92"/>
      <c r="W202" s="91"/>
      <c r="X202" s="41"/>
      <c r="Y202" s="41"/>
    </row>
    <row r="203" spans="1:25" ht="22.95" customHeight="1">
      <c r="A203" s="113"/>
      <c r="B203" s="99" t="s">
        <v>173</v>
      </c>
      <c r="C203" s="92" t="s">
        <v>20</v>
      </c>
      <c r="D203" s="92" t="s">
        <v>20</v>
      </c>
      <c r="E203" s="3" t="s">
        <v>15</v>
      </c>
      <c r="F203" s="9">
        <f t="shared" si="150"/>
        <v>917732.22999999986</v>
      </c>
      <c r="G203" s="7">
        <f t="shared" ref="G203:L203" si="168">G204+G205</f>
        <v>5104.6000000000004</v>
      </c>
      <c r="H203" s="7">
        <f t="shared" si="168"/>
        <v>3036</v>
      </c>
      <c r="I203" s="7">
        <f t="shared" si="168"/>
        <v>878178.62999999989</v>
      </c>
      <c r="J203" s="7">
        <f t="shared" si="168"/>
        <v>0</v>
      </c>
      <c r="K203" s="7">
        <f t="shared" si="168"/>
        <v>11893</v>
      </c>
      <c r="L203" s="76">
        <f t="shared" si="168"/>
        <v>1920</v>
      </c>
      <c r="M203" s="7">
        <f t="shared" ref="M203:N203" si="169">M204+M205</f>
        <v>9600</v>
      </c>
      <c r="N203" s="7">
        <f t="shared" si="169"/>
        <v>8000</v>
      </c>
      <c r="O203" s="92" t="s">
        <v>20</v>
      </c>
      <c r="P203" s="92" t="s">
        <v>20</v>
      </c>
      <c r="Q203" s="92" t="s">
        <v>20</v>
      </c>
      <c r="R203" s="92" t="s">
        <v>20</v>
      </c>
      <c r="S203" s="92" t="s">
        <v>20</v>
      </c>
      <c r="T203" s="92" t="s">
        <v>20</v>
      </c>
      <c r="U203" s="92" t="s">
        <v>20</v>
      </c>
      <c r="V203" s="92" t="s">
        <v>20</v>
      </c>
      <c r="W203" s="92" t="s">
        <v>20</v>
      </c>
      <c r="X203" s="83"/>
      <c r="Y203" s="83"/>
    </row>
    <row r="204" spans="1:25" ht="30" customHeight="1">
      <c r="A204" s="113"/>
      <c r="B204" s="98"/>
      <c r="C204" s="92"/>
      <c r="D204" s="92"/>
      <c r="E204" s="2" t="s">
        <v>16</v>
      </c>
      <c r="F204" s="9">
        <f t="shared" si="150"/>
        <v>574803.81999999995</v>
      </c>
      <c r="G204" s="7">
        <f>G207</f>
        <v>5104.6000000000004</v>
      </c>
      <c r="H204" s="7">
        <f t="shared" ref="H204:L204" si="170">H207</f>
        <v>3036</v>
      </c>
      <c r="I204" s="7">
        <f t="shared" si="170"/>
        <v>535250.22</v>
      </c>
      <c r="J204" s="7">
        <f t="shared" si="170"/>
        <v>0</v>
      </c>
      <c r="K204" s="7">
        <f t="shared" si="170"/>
        <v>11893</v>
      </c>
      <c r="L204" s="76">
        <f t="shared" si="170"/>
        <v>1920</v>
      </c>
      <c r="M204" s="7">
        <f t="shared" ref="M204:N204" si="171">M207</f>
        <v>9600</v>
      </c>
      <c r="N204" s="7">
        <f t="shared" si="171"/>
        <v>8000</v>
      </c>
      <c r="O204" s="92"/>
      <c r="P204" s="92"/>
      <c r="Q204" s="92"/>
      <c r="R204" s="92"/>
      <c r="S204" s="92"/>
      <c r="T204" s="92"/>
      <c r="U204" s="92"/>
      <c r="V204" s="92"/>
      <c r="W204" s="92"/>
      <c r="X204" s="84"/>
      <c r="Y204" s="84"/>
    </row>
    <row r="205" spans="1:25" ht="42.6" customHeight="1">
      <c r="A205" s="113"/>
      <c r="B205" s="98"/>
      <c r="C205" s="92"/>
      <c r="D205" s="92"/>
      <c r="E205" s="2" t="s">
        <v>17</v>
      </c>
      <c r="F205" s="9">
        <f t="shared" si="150"/>
        <v>342928.41</v>
      </c>
      <c r="G205" s="7">
        <f>G208</f>
        <v>0</v>
      </c>
      <c r="H205" s="7">
        <f t="shared" ref="H205:L205" si="172">H208</f>
        <v>0</v>
      </c>
      <c r="I205" s="7">
        <f t="shared" si="172"/>
        <v>342928.41</v>
      </c>
      <c r="J205" s="7">
        <f t="shared" si="172"/>
        <v>0</v>
      </c>
      <c r="K205" s="7">
        <f t="shared" si="172"/>
        <v>0</v>
      </c>
      <c r="L205" s="76">
        <f t="shared" si="172"/>
        <v>0</v>
      </c>
      <c r="M205" s="7">
        <f t="shared" ref="M205:N205" si="173">M208</f>
        <v>0</v>
      </c>
      <c r="N205" s="7">
        <f t="shared" si="173"/>
        <v>0</v>
      </c>
      <c r="O205" s="92"/>
      <c r="P205" s="92"/>
      <c r="Q205" s="92"/>
      <c r="R205" s="92"/>
      <c r="S205" s="92"/>
      <c r="T205" s="92"/>
      <c r="U205" s="92"/>
      <c r="V205" s="92"/>
      <c r="W205" s="92"/>
      <c r="X205" s="85"/>
      <c r="Y205" s="85"/>
    </row>
    <row r="206" spans="1:25" ht="22.95" customHeight="1">
      <c r="A206" s="113"/>
      <c r="B206" s="99" t="s">
        <v>38</v>
      </c>
      <c r="C206" s="92" t="s">
        <v>20</v>
      </c>
      <c r="D206" s="92" t="s">
        <v>20</v>
      </c>
      <c r="E206" s="3" t="s">
        <v>15</v>
      </c>
      <c r="F206" s="9">
        <f t="shared" si="150"/>
        <v>917732.22999999986</v>
      </c>
      <c r="G206" s="7">
        <f t="shared" ref="G206:K206" si="174">G207+G208</f>
        <v>5104.6000000000004</v>
      </c>
      <c r="H206" s="7">
        <f t="shared" si="174"/>
        <v>3036</v>
      </c>
      <c r="I206" s="7">
        <f t="shared" si="174"/>
        <v>878178.62999999989</v>
      </c>
      <c r="J206" s="7">
        <f t="shared" si="174"/>
        <v>0</v>
      </c>
      <c r="K206" s="7">
        <f t="shared" si="174"/>
        <v>11893</v>
      </c>
      <c r="L206" s="76">
        <f t="shared" ref="L206" si="175">L207+L208</f>
        <v>1920</v>
      </c>
      <c r="M206" s="7">
        <f t="shared" ref="M206:N206" si="176">M207+M208</f>
        <v>9600</v>
      </c>
      <c r="N206" s="7">
        <f t="shared" si="176"/>
        <v>8000</v>
      </c>
      <c r="O206" s="92" t="s">
        <v>20</v>
      </c>
      <c r="P206" s="92" t="s">
        <v>20</v>
      </c>
      <c r="Q206" s="92" t="s">
        <v>20</v>
      </c>
      <c r="R206" s="92" t="s">
        <v>20</v>
      </c>
      <c r="S206" s="92" t="s">
        <v>20</v>
      </c>
      <c r="T206" s="92" t="s">
        <v>20</v>
      </c>
      <c r="U206" s="92" t="s">
        <v>20</v>
      </c>
      <c r="V206" s="92" t="s">
        <v>20</v>
      </c>
      <c r="W206" s="92" t="s">
        <v>20</v>
      </c>
      <c r="X206" s="83"/>
      <c r="Y206" s="83"/>
    </row>
    <row r="207" spans="1:25" ht="40.200000000000003" customHeight="1">
      <c r="A207" s="113"/>
      <c r="B207" s="98"/>
      <c r="C207" s="92"/>
      <c r="D207" s="92"/>
      <c r="E207" s="2" t="s">
        <v>16</v>
      </c>
      <c r="F207" s="9">
        <f t="shared" si="150"/>
        <v>574803.81999999995</v>
      </c>
      <c r="G207" s="8">
        <f t="shared" ref="G207:N208" si="177">G210+G213+G216</f>
        <v>5104.6000000000004</v>
      </c>
      <c r="H207" s="8">
        <f t="shared" si="177"/>
        <v>3036</v>
      </c>
      <c r="I207" s="8">
        <f t="shared" si="177"/>
        <v>535250.22</v>
      </c>
      <c r="J207" s="8">
        <f t="shared" si="177"/>
        <v>0</v>
      </c>
      <c r="K207" s="8">
        <f t="shared" si="177"/>
        <v>11893</v>
      </c>
      <c r="L207" s="75">
        <f t="shared" si="177"/>
        <v>1920</v>
      </c>
      <c r="M207" s="8">
        <f t="shared" si="177"/>
        <v>9600</v>
      </c>
      <c r="N207" s="8">
        <f t="shared" si="177"/>
        <v>8000</v>
      </c>
      <c r="O207" s="92"/>
      <c r="P207" s="92"/>
      <c r="Q207" s="92"/>
      <c r="R207" s="92"/>
      <c r="S207" s="92"/>
      <c r="T207" s="92"/>
      <c r="U207" s="92"/>
      <c r="V207" s="92"/>
      <c r="W207" s="92"/>
      <c r="X207" s="84"/>
      <c r="Y207" s="84"/>
    </row>
    <row r="208" spans="1:25" ht="15" customHeight="1">
      <c r="A208" s="113"/>
      <c r="B208" s="98"/>
      <c r="C208" s="92"/>
      <c r="D208" s="92"/>
      <c r="E208" s="2" t="s">
        <v>17</v>
      </c>
      <c r="F208" s="9">
        <f t="shared" si="150"/>
        <v>342928.41</v>
      </c>
      <c r="G208" s="8">
        <f t="shared" si="177"/>
        <v>0</v>
      </c>
      <c r="H208" s="8">
        <f t="shared" si="177"/>
        <v>0</v>
      </c>
      <c r="I208" s="8">
        <f t="shared" si="177"/>
        <v>342928.41</v>
      </c>
      <c r="J208" s="8">
        <f t="shared" si="177"/>
        <v>0</v>
      </c>
      <c r="K208" s="8">
        <f t="shared" si="177"/>
        <v>0</v>
      </c>
      <c r="L208" s="75">
        <f t="shared" si="177"/>
        <v>0</v>
      </c>
      <c r="M208" s="8">
        <f t="shared" si="177"/>
        <v>0</v>
      </c>
      <c r="N208" s="8">
        <f t="shared" si="177"/>
        <v>0</v>
      </c>
      <c r="O208" s="92"/>
      <c r="P208" s="92"/>
      <c r="Q208" s="92"/>
      <c r="R208" s="92"/>
      <c r="S208" s="92"/>
      <c r="T208" s="92"/>
      <c r="U208" s="92"/>
      <c r="V208" s="92"/>
      <c r="W208" s="92"/>
      <c r="X208" s="85"/>
      <c r="Y208" s="85"/>
    </row>
    <row r="209" spans="1:25" ht="22.95" customHeight="1">
      <c r="A209" s="113"/>
      <c r="B209" s="99" t="s">
        <v>68</v>
      </c>
      <c r="C209" s="92">
        <v>601</v>
      </c>
      <c r="D209" s="97" t="s">
        <v>69</v>
      </c>
      <c r="E209" s="3" t="s">
        <v>15</v>
      </c>
      <c r="F209" s="9">
        <f t="shared" si="150"/>
        <v>51088.6</v>
      </c>
      <c r="G209" s="7">
        <f t="shared" ref="G209:L209" si="178">G210+G211</f>
        <v>5104.6000000000004</v>
      </c>
      <c r="H209" s="7">
        <f t="shared" si="178"/>
        <v>3036</v>
      </c>
      <c r="I209" s="7">
        <f t="shared" si="178"/>
        <v>11535</v>
      </c>
      <c r="J209" s="7">
        <f t="shared" si="178"/>
        <v>0</v>
      </c>
      <c r="K209" s="7">
        <f t="shared" si="178"/>
        <v>11893</v>
      </c>
      <c r="L209" s="76">
        <f t="shared" si="178"/>
        <v>1920</v>
      </c>
      <c r="M209" s="7">
        <f t="shared" ref="M209:N209" si="179">M210+M211</f>
        <v>9600</v>
      </c>
      <c r="N209" s="7">
        <f t="shared" si="179"/>
        <v>8000</v>
      </c>
      <c r="O209" s="101" t="s">
        <v>165</v>
      </c>
      <c r="P209" s="92" t="s">
        <v>19</v>
      </c>
      <c r="Q209" s="92">
        <f>R209+S209+T209+U209+V209+W209</f>
        <v>16</v>
      </c>
      <c r="R209" s="92">
        <v>2</v>
      </c>
      <c r="S209" s="92">
        <v>2</v>
      </c>
      <c r="T209" s="92">
        <v>2</v>
      </c>
      <c r="U209" s="92">
        <v>0</v>
      </c>
      <c r="V209" s="92">
        <v>10</v>
      </c>
      <c r="W209" s="92"/>
      <c r="X209" s="83"/>
      <c r="Y209" s="83"/>
    </row>
    <row r="210" spans="1:25" ht="37.950000000000003" customHeight="1">
      <c r="A210" s="113"/>
      <c r="B210" s="98"/>
      <c r="C210" s="92"/>
      <c r="D210" s="100"/>
      <c r="E210" s="2" t="s">
        <v>16</v>
      </c>
      <c r="F210" s="9">
        <f t="shared" si="150"/>
        <v>51088.6</v>
      </c>
      <c r="G210" s="7">
        <v>5104.6000000000004</v>
      </c>
      <c r="H210" s="7">
        <v>3036</v>
      </c>
      <c r="I210" s="7">
        <v>11535</v>
      </c>
      <c r="J210" s="7">
        <v>0</v>
      </c>
      <c r="K210" s="7">
        <v>11893</v>
      </c>
      <c r="L210" s="76">
        <v>1920</v>
      </c>
      <c r="M210" s="7">
        <v>9600</v>
      </c>
      <c r="N210" s="7">
        <v>8000</v>
      </c>
      <c r="O210" s="101"/>
      <c r="P210" s="92"/>
      <c r="Q210" s="92"/>
      <c r="R210" s="92"/>
      <c r="S210" s="92"/>
      <c r="T210" s="92"/>
      <c r="U210" s="92"/>
      <c r="V210" s="92"/>
      <c r="W210" s="92"/>
      <c r="X210" s="84"/>
      <c r="Y210" s="84"/>
    </row>
    <row r="211" spans="1:25" ht="22.95" customHeight="1">
      <c r="A211" s="113"/>
      <c r="B211" s="98"/>
      <c r="C211" s="92"/>
      <c r="D211" s="100"/>
      <c r="E211" s="2" t="s">
        <v>17</v>
      </c>
      <c r="F211" s="9">
        <f t="shared" si="150"/>
        <v>0</v>
      </c>
      <c r="G211" s="8">
        <v>0</v>
      </c>
      <c r="H211" s="8">
        <v>0</v>
      </c>
      <c r="I211" s="8">
        <v>0</v>
      </c>
      <c r="J211" s="8">
        <v>0</v>
      </c>
      <c r="K211" s="8">
        <v>0</v>
      </c>
      <c r="L211" s="75">
        <v>0</v>
      </c>
      <c r="M211" s="8">
        <v>0</v>
      </c>
      <c r="N211" s="8">
        <v>0</v>
      </c>
      <c r="O211" s="101"/>
      <c r="P211" s="92"/>
      <c r="Q211" s="92"/>
      <c r="R211" s="92"/>
      <c r="S211" s="92"/>
      <c r="T211" s="92"/>
      <c r="U211" s="92"/>
      <c r="V211" s="92"/>
      <c r="W211" s="92"/>
      <c r="X211" s="85"/>
      <c r="Y211" s="85"/>
    </row>
    <row r="212" spans="1:25" ht="30.6" customHeight="1">
      <c r="A212" s="15"/>
      <c r="B212" s="98" t="s">
        <v>118</v>
      </c>
      <c r="C212" s="92">
        <v>601</v>
      </c>
      <c r="D212" s="97" t="s">
        <v>116</v>
      </c>
      <c r="E212" s="3" t="s">
        <v>15</v>
      </c>
      <c r="F212" s="9">
        <f t="shared" si="150"/>
        <v>509426.53</v>
      </c>
      <c r="G212" s="8">
        <f>G213+G214</f>
        <v>0</v>
      </c>
      <c r="H212" s="8">
        <f t="shared" ref="H212:L212" si="180">H213+H214</f>
        <v>0</v>
      </c>
      <c r="I212" s="8">
        <f t="shared" si="180"/>
        <v>509426.53</v>
      </c>
      <c r="J212" s="8">
        <f t="shared" si="180"/>
        <v>0</v>
      </c>
      <c r="K212" s="8">
        <f t="shared" si="180"/>
        <v>0</v>
      </c>
      <c r="L212" s="75">
        <f t="shared" si="180"/>
        <v>0</v>
      </c>
      <c r="M212" s="8">
        <f t="shared" ref="M212:N212" si="181">M213+M214</f>
        <v>0</v>
      </c>
      <c r="N212" s="8">
        <f t="shared" si="181"/>
        <v>0</v>
      </c>
      <c r="O212" s="86" t="s">
        <v>159</v>
      </c>
      <c r="P212" s="92" t="s">
        <v>22</v>
      </c>
      <c r="Q212" s="92" t="s">
        <v>20</v>
      </c>
      <c r="R212" s="92" t="s">
        <v>20</v>
      </c>
      <c r="S212" s="92">
        <v>100</v>
      </c>
      <c r="T212" s="92" t="s">
        <v>20</v>
      </c>
      <c r="U212" s="92" t="s">
        <v>20</v>
      </c>
      <c r="V212" s="92" t="s">
        <v>20</v>
      </c>
      <c r="W212" s="92"/>
      <c r="X212" s="83"/>
      <c r="Y212" s="83"/>
    </row>
    <row r="213" spans="1:25" ht="42.6" customHeight="1">
      <c r="A213" s="15"/>
      <c r="B213" s="98"/>
      <c r="C213" s="92"/>
      <c r="D213" s="100"/>
      <c r="E213" s="2" t="s">
        <v>16</v>
      </c>
      <c r="F213" s="9">
        <f t="shared" si="150"/>
        <v>509426.53</v>
      </c>
      <c r="G213" s="8">
        <v>0</v>
      </c>
      <c r="H213" s="8">
        <v>0</v>
      </c>
      <c r="I213" s="8">
        <v>509426.53</v>
      </c>
      <c r="J213" s="8">
        <v>0</v>
      </c>
      <c r="K213" s="8">
        <v>0</v>
      </c>
      <c r="L213" s="75">
        <v>0</v>
      </c>
      <c r="M213" s="8">
        <v>0</v>
      </c>
      <c r="N213" s="8">
        <v>0</v>
      </c>
      <c r="O213" s="87"/>
      <c r="P213" s="92"/>
      <c r="Q213" s="92"/>
      <c r="R213" s="92"/>
      <c r="S213" s="92"/>
      <c r="T213" s="92"/>
      <c r="U213" s="92"/>
      <c r="V213" s="92"/>
      <c r="W213" s="92"/>
      <c r="X213" s="84"/>
      <c r="Y213" s="84"/>
    </row>
    <row r="214" spans="1:25" ht="26.4" customHeight="1">
      <c r="A214" s="15"/>
      <c r="B214" s="98"/>
      <c r="C214" s="92"/>
      <c r="D214" s="100"/>
      <c r="E214" s="2" t="s">
        <v>17</v>
      </c>
      <c r="F214" s="9">
        <f t="shared" si="150"/>
        <v>0</v>
      </c>
      <c r="G214" s="8">
        <v>0</v>
      </c>
      <c r="H214" s="8">
        <v>0</v>
      </c>
      <c r="I214" s="8">
        <v>0</v>
      </c>
      <c r="J214" s="8">
        <v>0</v>
      </c>
      <c r="K214" s="8">
        <v>0</v>
      </c>
      <c r="L214" s="75">
        <v>0</v>
      </c>
      <c r="M214" s="8">
        <v>0</v>
      </c>
      <c r="N214" s="8">
        <v>0</v>
      </c>
      <c r="O214" s="88"/>
      <c r="P214" s="92"/>
      <c r="Q214" s="92"/>
      <c r="R214" s="92"/>
      <c r="S214" s="92"/>
      <c r="T214" s="92"/>
      <c r="U214" s="92"/>
      <c r="V214" s="92"/>
      <c r="W214" s="92"/>
      <c r="X214" s="85"/>
      <c r="Y214" s="85"/>
    </row>
    <row r="215" spans="1:25" ht="26.4" customHeight="1">
      <c r="A215" s="15"/>
      <c r="B215" s="98" t="s">
        <v>123</v>
      </c>
      <c r="C215" s="11">
        <v>601</v>
      </c>
      <c r="D215" s="17" t="s">
        <v>124</v>
      </c>
      <c r="E215" s="3" t="s">
        <v>15</v>
      </c>
      <c r="F215" s="9">
        <f t="shared" si="150"/>
        <v>357217.1</v>
      </c>
      <c r="G215" s="8">
        <f>G216+G217</f>
        <v>0</v>
      </c>
      <c r="H215" s="8">
        <f t="shared" ref="H215:L215" si="182">H216+H217</f>
        <v>0</v>
      </c>
      <c r="I215" s="8">
        <f t="shared" si="182"/>
        <v>357217.1</v>
      </c>
      <c r="J215" s="8">
        <f t="shared" si="182"/>
        <v>0</v>
      </c>
      <c r="K215" s="8">
        <f t="shared" si="182"/>
        <v>0</v>
      </c>
      <c r="L215" s="75">
        <f t="shared" si="182"/>
        <v>0</v>
      </c>
      <c r="M215" s="8">
        <f t="shared" ref="M215:N215" si="183">M216+M217</f>
        <v>0</v>
      </c>
      <c r="N215" s="8">
        <f t="shared" si="183"/>
        <v>0</v>
      </c>
      <c r="O215" s="86" t="s">
        <v>160</v>
      </c>
      <c r="P215" s="89" t="s">
        <v>22</v>
      </c>
      <c r="Q215" s="92" t="s">
        <v>20</v>
      </c>
      <c r="R215" s="92" t="s">
        <v>20</v>
      </c>
      <c r="S215" s="92">
        <v>100</v>
      </c>
      <c r="T215" s="92" t="s">
        <v>20</v>
      </c>
      <c r="U215" s="92" t="s">
        <v>20</v>
      </c>
      <c r="V215" s="92" t="s">
        <v>20</v>
      </c>
      <c r="W215" s="89"/>
      <c r="X215" s="83"/>
      <c r="Y215" s="83"/>
    </row>
    <row r="216" spans="1:25" ht="35.4" customHeight="1">
      <c r="A216" s="15"/>
      <c r="B216" s="98"/>
      <c r="C216" s="11"/>
      <c r="D216" s="17" t="s">
        <v>125</v>
      </c>
      <c r="E216" s="2" t="s">
        <v>16</v>
      </c>
      <c r="F216" s="9">
        <f t="shared" si="150"/>
        <v>14288.69</v>
      </c>
      <c r="G216" s="8">
        <v>0</v>
      </c>
      <c r="H216" s="8">
        <v>0</v>
      </c>
      <c r="I216" s="8">
        <v>14288.69</v>
      </c>
      <c r="J216" s="8">
        <v>0</v>
      </c>
      <c r="K216" s="8">
        <v>0</v>
      </c>
      <c r="L216" s="75">
        <v>0</v>
      </c>
      <c r="M216" s="8">
        <v>0</v>
      </c>
      <c r="N216" s="8">
        <v>0</v>
      </c>
      <c r="O216" s="87"/>
      <c r="P216" s="90"/>
      <c r="Q216" s="92"/>
      <c r="R216" s="92"/>
      <c r="S216" s="92"/>
      <c r="T216" s="92"/>
      <c r="U216" s="92"/>
      <c r="V216" s="92"/>
      <c r="W216" s="90"/>
      <c r="X216" s="84"/>
      <c r="Y216" s="84"/>
    </row>
    <row r="217" spans="1:25" ht="37.950000000000003" customHeight="1">
      <c r="A217" s="15"/>
      <c r="B217" s="98"/>
      <c r="C217" s="11"/>
      <c r="D217" s="17"/>
      <c r="E217" s="2" t="s">
        <v>17</v>
      </c>
      <c r="F217" s="9">
        <f t="shared" si="150"/>
        <v>342928.41</v>
      </c>
      <c r="G217" s="8">
        <v>0</v>
      </c>
      <c r="H217" s="8">
        <v>0</v>
      </c>
      <c r="I217" s="8">
        <v>342928.41</v>
      </c>
      <c r="J217" s="8">
        <v>0</v>
      </c>
      <c r="K217" s="8">
        <v>0</v>
      </c>
      <c r="L217" s="75">
        <v>0</v>
      </c>
      <c r="M217" s="8">
        <v>0</v>
      </c>
      <c r="N217" s="8">
        <v>0</v>
      </c>
      <c r="O217" s="88"/>
      <c r="P217" s="91"/>
      <c r="Q217" s="92"/>
      <c r="R217" s="92"/>
      <c r="S217" s="92"/>
      <c r="T217" s="92"/>
      <c r="U217" s="92"/>
      <c r="V217" s="92"/>
      <c r="W217" s="91"/>
      <c r="X217" s="85"/>
      <c r="Y217" s="85"/>
    </row>
    <row r="218" spans="1:25" ht="23.4" customHeight="1">
      <c r="A218" s="113"/>
      <c r="B218" s="99" t="s">
        <v>110</v>
      </c>
      <c r="C218" s="92" t="s">
        <v>20</v>
      </c>
      <c r="D218" s="92" t="s">
        <v>20</v>
      </c>
      <c r="E218" s="3" t="s">
        <v>15</v>
      </c>
      <c r="F218" s="9">
        <f t="shared" si="150"/>
        <v>662213.63</v>
      </c>
      <c r="G218" s="8">
        <f>G219+G220</f>
        <v>0</v>
      </c>
      <c r="H218" s="8">
        <f t="shared" ref="H218:L218" si="184">H219+H220</f>
        <v>199374.63</v>
      </c>
      <c r="I218" s="8">
        <f t="shared" si="184"/>
        <v>462839</v>
      </c>
      <c r="J218" s="8">
        <f t="shared" si="184"/>
        <v>0</v>
      </c>
      <c r="K218" s="8">
        <f t="shared" si="184"/>
        <v>0</v>
      </c>
      <c r="L218" s="75">
        <f t="shared" si="184"/>
        <v>0</v>
      </c>
      <c r="M218" s="8">
        <f t="shared" ref="M218:N218" si="185">M219+M220</f>
        <v>0</v>
      </c>
      <c r="N218" s="8">
        <f t="shared" si="185"/>
        <v>0</v>
      </c>
      <c r="O218" s="92" t="s">
        <v>20</v>
      </c>
      <c r="P218" s="92" t="s">
        <v>20</v>
      </c>
      <c r="Q218" s="92" t="s">
        <v>20</v>
      </c>
      <c r="R218" s="92" t="s">
        <v>20</v>
      </c>
      <c r="S218" s="92" t="s">
        <v>20</v>
      </c>
      <c r="T218" s="92" t="s">
        <v>20</v>
      </c>
      <c r="U218" s="92" t="s">
        <v>20</v>
      </c>
      <c r="V218" s="92" t="s">
        <v>20</v>
      </c>
      <c r="W218" s="92" t="s">
        <v>20</v>
      </c>
      <c r="X218" s="92" t="s">
        <v>20</v>
      </c>
      <c r="Y218" s="92" t="s">
        <v>20</v>
      </c>
    </row>
    <row r="219" spans="1:25" ht="23.4" customHeight="1">
      <c r="A219" s="113"/>
      <c r="B219" s="98"/>
      <c r="C219" s="92"/>
      <c r="D219" s="92"/>
      <c r="E219" s="2" t="s">
        <v>16</v>
      </c>
      <c r="F219" s="9">
        <f t="shared" si="150"/>
        <v>491187.13</v>
      </c>
      <c r="G219" s="8">
        <f>G222</f>
        <v>0</v>
      </c>
      <c r="H219" s="8">
        <f t="shared" ref="H219:L219" si="186">H222</f>
        <v>193687.13</v>
      </c>
      <c r="I219" s="8">
        <f t="shared" si="186"/>
        <v>297500</v>
      </c>
      <c r="J219" s="8">
        <f t="shared" si="186"/>
        <v>0</v>
      </c>
      <c r="K219" s="8">
        <f t="shared" si="186"/>
        <v>0</v>
      </c>
      <c r="L219" s="75">
        <f t="shared" si="186"/>
        <v>0</v>
      </c>
      <c r="M219" s="8">
        <f t="shared" ref="M219:N219" si="187">M222</f>
        <v>0</v>
      </c>
      <c r="N219" s="8">
        <f t="shared" si="187"/>
        <v>0</v>
      </c>
      <c r="O219" s="92"/>
      <c r="P219" s="92"/>
      <c r="Q219" s="92"/>
      <c r="R219" s="92"/>
      <c r="S219" s="92"/>
      <c r="T219" s="92"/>
      <c r="U219" s="92"/>
      <c r="V219" s="92"/>
      <c r="W219" s="92"/>
      <c r="X219" s="92"/>
      <c r="Y219" s="92"/>
    </row>
    <row r="220" spans="1:25" ht="23.4" customHeight="1">
      <c r="A220" s="113"/>
      <c r="B220" s="98"/>
      <c r="C220" s="92"/>
      <c r="D220" s="92"/>
      <c r="E220" s="2" t="s">
        <v>17</v>
      </c>
      <c r="F220" s="9">
        <f t="shared" si="150"/>
        <v>171026.5</v>
      </c>
      <c r="G220" s="8">
        <f>G223</f>
        <v>0</v>
      </c>
      <c r="H220" s="8">
        <f t="shared" ref="H220:L220" si="188">H223</f>
        <v>5687.5</v>
      </c>
      <c r="I220" s="8">
        <f t="shared" si="188"/>
        <v>165339</v>
      </c>
      <c r="J220" s="8">
        <f t="shared" si="188"/>
        <v>0</v>
      </c>
      <c r="K220" s="8">
        <f t="shared" si="188"/>
        <v>0</v>
      </c>
      <c r="L220" s="75">
        <f t="shared" si="188"/>
        <v>0</v>
      </c>
      <c r="M220" s="8">
        <f t="shared" ref="M220:N220" si="189">M223</f>
        <v>0</v>
      </c>
      <c r="N220" s="8">
        <f t="shared" si="189"/>
        <v>0</v>
      </c>
      <c r="O220" s="92"/>
      <c r="P220" s="92"/>
      <c r="Q220" s="92"/>
      <c r="R220" s="92"/>
      <c r="S220" s="92"/>
      <c r="T220" s="92"/>
      <c r="U220" s="92"/>
      <c r="V220" s="92"/>
      <c r="W220" s="92"/>
      <c r="X220" s="92"/>
      <c r="Y220" s="92"/>
    </row>
    <row r="221" spans="1:25" ht="23.4" customHeight="1">
      <c r="A221" s="113"/>
      <c r="B221" s="99" t="s">
        <v>106</v>
      </c>
      <c r="C221" s="92" t="s">
        <v>20</v>
      </c>
      <c r="D221" s="92" t="s">
        <v>20</v>
      </c>
      <c r="E221" s="3" t="s">
        <v>15</v>
      </c>
      <c r="F221" s="9">
        <f t="shared" si="150"/>
        <v>662213.63</v>
      </c>
      <c r="G221" s="8">
        <f>G222+G223</f>
        <v>0</v>
      </c>
      <c r="H221" s="8">
        <f t="shared" ref="H221:L221" si="190">H222+H223</f>
        <v>199374.63</v>
      </c>
      <c r="I221" s="8">
        <f t="shared" si="190"/>
        <v>462839</v>
      </c>
      <c r="J221" s="8">
        <f t="shared" si="190"/>
        <v>0</v>
      </c>
      <c r="K221" s="8">
        <f t="shared" si="190"/>
        <v>0</v>
      </c>
      <c r="L221" s="75">
        <f t="shared" si="190"/>
        <v>0</v>
      </c>
      <c r="M221" s="8">
        <f t="shared" ref="M221:N221" si="191">M222+M223</f>
        <v>0</v>
      </c>
      <c r="N221" s="8">
        <f t="shared" si="191"/>
        <v>0</v>
      </c>
      <c r="O221" s="92" t="s">
        <v>20</v>
      </c>
      <c r="P221" s="92" t="s">
        <v>20</v>
      </c>
      <c r="Q221" s="92" t="s">
        <v>20</v>
      </c>
      <c r="R221" s="92" t="s">
        <v>20</v>
      </c>
      <c r="S221" s="92" t="s">
        <v>20</v>
      </c>
      <c r="T221" s="92" t="s">
        <v>20</v>
      </c>
      <c r="U221" s="92" t="s">
        <v>20</v>
      </c>
      <c r="V221" s="92" t="s">
        <v>20</v>
      </c>
      <c r="W221" s="92" t="s">
        <v>20</v>
      </c>
      <c r="X221" s="92" t="s">
        <v>20</v>
      </c>
      <c r="Y221" s="92" t="s">
        <v>20</v>
      </c>
    </row>
    <row r="222" spans="1:25" ht="23.4" customHeight="1">
      <c r="A222" s="113"/>
      <c r="B222" s="98"/>
      <c r="C222" s="92"/>
      <c r="D222" s="92"/>
      <c r="E222" s="2" t="s">
        <v>16</v>
      </c>
      <c r="F222" s="9">
        <f t="shared" si="150"/>
        <v>491187.13</v>
      </c>
      <c r="G222" s="8">
        <f>G225+G228+G231</f>
        <v>0</v>
      </c>
      <c r="H222" s="8">
        <f t="shared" ref="H222:L222" si="192">H225+H228+H231</f>
        <v>193687.13</v>
      </c>
      <c r="I222" s="8">
        <f t="shared" si="192"/>
        <v>297500</v>
      </c>
      <c r="J222" s="8">
        <f t="shared" si="192"/>
        <v>0</v>
      </c>
      <c r="K222" s="8">
        <f t="shared" si="192"/>
        <v>0</v>
      </c>
      <c r="L222" s="75">
        <f t="shared" si="192"/>
        <v>0</v>
      </c>
      <c r="M222" s="8">
        <f t="shared" ref="M222:N222" si="193">M225+M228+M231</f>
        <v>0</v>
      </c>
      <c r="N222" s="8">
        <f t="shared" si="193"/>
        <v>0</v>
      </c>
      <c r="O222" s="92"/>
      <c r="P222" s="92"/>
      <c r="Q222" s="92"/>
      <c r="R222" s="92"/>
      <c r="S222" s="92"/>
      <c r="T222" s="92"/>
      <c r="U222" s="92"/>
      <c r="V222" s="92"/>
      <c r="W222" s="92"/>
      <c r="X222" s="92"/>
      <c r="Y222" s="92"/>
    </row>
    <row r="223" spans="1:25" ht="23.4" customHeight="1">
      <c r="A223" s="113"/>
      <c r="B223" s="98"/>
      <c r="C223" s="92"/>
      <c r="D223" s="92"/>
      <c r="E223" s="2" t="s">
        <v>17</v>
      </c>
      <c r="F223" s="9">
        <f t="shared" si="150"/>
        <v>171026.5</v>
      </c>
      <c r="G223" s="8">
        <f>G226+G229+G232</f>
        <v>0</v>
      </c>
      <c r="H223" s="8">
        <f t="shared" ref="H223:L223" si="194">H226+H229+H232</f>
        <v>5687.5</v>
      </c>
      <c r="I223" s="8">
        <f t="shared" si="194"/>
        <v>165339</v>
      </c>
      <c r="J223" s="8">
        <f t="shared" si="194"/>
        <v>0</v>
      </c>
      <c r="K223" s="8">
        <f t="shared" si="194"/>
        <v>0</v>
      </c>
      <c r="L223" s="75">
        <f t="shared" si="194"/>
        <v>0</v>
      </c>
      <c r="M223" s="8">
        <f t="shared" ref="M223:N223" si="195">M226+M229+M232</f>
        <v>0</v>
      </c>
      <c r="N223" s="8">
        <f t="shared" si="195"/>
        <v>0</v>
      </c>
      <c r="O223" s="92"/>
      <c r="P223" s="92"/>
      <c r="Q223" s="92"/>
      <c r="R223" s="92"/>
      <c r="S223" s="92"/>
      <c r="T223" s="92"/>
      <c r="U223" s="92"/>
      <c r="V223" s="92"/>
      <c r="W223" s="92"/>
      <c r="X223" s="92"/>
      <c r="Y223" s="92"/>
    </row>
    <row r="224" spans="1:25" ht="23.4" customHeight="1">
      <c r="A224" s="113"/>
      <c r="B224" s="99" t="s">
        <v>107</v>
      </c>
      <c r="C224" s="92">
        <v>601</v>
      </c>
      <c r="D224" s="97" t="s">
        <v>108</v>
      </c>
      <c r="E224" s="3" t="s">
        <v>15</v>
      </c>
      <c r="F224" s="9">
        <f t="shared" si="150"/>
        <v>425000</v>
      </c>
      <c r="G224" s="8">
        <f>G225+G226</f>
        <v>0</v>
      </c>
      <c r="H224" s="8">
        <f t="shared" ref="H224:L224" si="196">H225+H226</f>
        <v>127500</v>
      </c>
      <c r="I224" s="8">
        <f t="shared" si="196"/>
        <v>297500</v>
      </c>
      <c r="J224" s="8">
        <f t="shared" si="196"/>
        <v>0</v>
      </c>
      <c r="K224" s="8">
        <f t="shared" si="196"/>
        <v>0</v>
      </c>
      <c r="L224" s="75">
        <f t="shared" si="196"/>
        <v>0</v>
      </c>
      <c r="M224" s="8">
        <f t="shared" ref="M224:N224" si="197">M225+M226</f>
        <v>0</v>
      </c>
      <c r="N224" s="8">
        <f t="shared" si="197"/>
        <v>0</v>
      </c>
      <c r="O224" s="101" t="s">
        <v>161</v>
      </c>
      <c r="P224" s="92" t="s">
        <v>22</v>
      </c>
      <c r="Q224" s="92">
        <v>100</v>
      </c>
      <c r="R224" s="92">
        <v>0</v>
      </c>
      <c r="S224" s="92">
        <v>30</v>
      </c>
      <c r="T224" s="92">
        <v>700</v>
      </c>
      <c r="U224" s="92">
        <v>0</v>
      </c>
      <c r="V224" s="92" t="s">
        <v>20</v>
      </c>
      <c r="W224" s="92"/>
      <c r="X224" s="83"/>
      <c r="Y224" s="83"/>
    </row>
    <row r="225" spans="1:25" ht="23.4" customHeight="1">
      <c r="A225" s="113"/>
      <c r="B225" s="98"/>
      <c r="C225" s="92"/>
      <c r="D225" s="100"/>
      <c r="E225" s="2" t="s">
        <v>16</v>
      </c>
      <c r="F225" s="9">
        <f t="shared" si="150"/>
        <v>420750</v>
      </c>
      <c r="G225" s="8">
        <v>0</v>
      </c>
      <c r="H225" s="8">
        <v>123250</v>
      </c>
      <c r="I225" s="8">
        <v>297500</v>
      </c>
      <c r="J225" s="8">
        <v>0</v>
      </c>
      <c r="K225" s="8">
        <v>0</v>
      </c>
      <c r="L225" s="75">
        <v>0</v>
      </c>
      <c r="M225" s="8">
        <v>0</v>
      </c>
      <c r="N225" s="8">
        <v>0</v>
      </c>
      <c r="O225" s="101"/>
      <c r="P225" s="92"/>
      <c r="Q225" s="92"/>
      <c r="R225" s="92"/>
      <c r="S225" s="92"/>
      <c r="T225" s="92"/>
      <c r="U225" s="92"/>
      <c r="V225" s="92"/>
      <c r="W225" s="92"/>
      <c r="X225" s="84"/>
      <c r="Y225" s="84"/>
    </row>
    <row r="226" spans="1:25" ht="38.4" customHeight="1">
      <c r="A226" s="113"/>
      <c r="B226" s="98"/>
      <c r="C226" s="92"/>
      <c r="D226" s="100"/>
      <c r="E226" s="2" t="s">
        <v>17</v>
      </c>
      <c r="F226" s="9">
        <f t="shared" si="150"/>
        <v>4250</v>
      </c>
      <c r="G226" s="8">
        <v>0</v>
      </c>
      <c r="H226" s="8">
        <v>4250</v>
      </c>
      <c r="I226" s="8">
        <v>0</v>
      </c>
      <c r="J226" s="8">
        <v>0</v>
      </c>
      <c r="K226" s="8">
        <v>0</v>
      </c>
      <c r="L226" s="75">
        <v>0</v>
      </c>
      <c r="M226" s="8">
        <v>0</v>
      </c>
      <c r="N226" s="8">
        <v>0</v>
      </c>
      <c r="O226" s="101"/>
      <c r="P226" s="92"/>
      <c r="Q226" s="92"/>
      <c r="R226" s="92"/>
      <c r="S226" s="92"/>
      <c r="T226" s="92"/>
      <c r="U226" s="92"/>
      <c r="V226" s="92"/>
      <c r="W226" s="92"/>
      <c r="X226" s="85"/>
      <c r="Y226" s="85"/>
    </row>
    <row r="227" spans="1:25" ht="23.4" customHeight="1">
      <c r="A227" s="113"/>
      <c r="B227" s="99" t="s">
        <v>111</v>
      </c>
      <c r="C227" s="92">
        <v>601</v>
      </c>
      <c r="D227" s="97" t="s">
        <v>109</v>
      </c>
      <c r="E227" s="3" t="s">
        <v>15</v>
      </c>
      <c r="F227" s="9">
        <f t="shared" si="150"/>
        <v>71874.63</v>
      </c>
      <c r="G227" s="8">
        <f>G228+G229</f>
        <v>0</v>
      </c>
      <c r="H227" s="8">
        <f t="shared" ref="H227:L227" si="198">H228+H229</f>
        <v>71874.63</v>
      </c>
      <c r="I227" s="8">
        <f t="shared" si="198"/>
        <v>0</v>
      </c>
      <c r="J227" s="8">
        <f t="shared" si="198"/>
        <v>0</v>
      </c>
      <c r="K227" s="8">
        <f t="shared" si="198"/>
        <v>0</v>
      </c>
      <c r="L227" s="75">
        <f t="shared" si="198"/>
        <v>0</v>
      </c>
      <c r="M227" s="8">
        <f t="shared" ref="M227:N227" si="199">M228+M229</f>
        <v>0</v>
      </c>
      <c r="N227" s="8">
        <f t="shared" si="199"/>
        <v>0</v>
      </c>
      <c r="O227" s="86" t="s">
        <v>162</v>
      </c>
      <c r="P227" s="92" t="s">
        <v>19</v>
      </c>
      <c r="Q227" s="92" t="s">
        <v>20</v>
      </c>
      <c r="R227" s="92">
        <v>1</v>
      </c>
      <c r="S227" s="92" t="s">
        <v>20</v>
      </c>
      <c r="T227" s="92" t="s">
        <v>20</v>
      </c>
      <c r="U227" s="92" t="s">
        <v>20</v>
      </c>
      <c r="V227" s="92" t="s">
        <v>20</v>
      </c>
      <c r="W227" s="92" t="s">
        <v>20</v>
      </c>
      <c r="X227" s="92" t="s">
        <v>20</v>
      </c>
      <c r="Y227" s="92" t="s">
        <v>20</v>
      </c>
    </row>
    <row r="228" spans="1:25" ht="42" customHeight="1">
      <c r="A228" s="113"/>
      <c r="B228" s="98"/>
      <c r="C228" s="92"/>
      <c r="D228" s="100"/>
      <c r="E228" s="2" t="s">
        <v>16</v>
      </c>
      <c r="F228" s="9">
        <f t="shared" si="150"/>
        <v>70437.13</v>
      </c>
      <c r="G228" s="8">
        <v>0</v>
      </c>
      <c r="H228" s="8">
        <v>70437.13</v>
      </c>
      <c r="I228" s="8">
        <v>0</v>
      </c>
      <c r="J228" s="8">
        <v>0</v>
      </c>
      <c r="K228" s="8">
        <v>0</v>
      </c>
      <c r="L228" s="75">
        <v>0</v>
      </c>
      <c r="M228" s="8">
        <v>0</v>
      </c>
      <c r="N228" s="8">
        <v>0</v>
      </c>
      <c r="O228" s="87"/>
      <c r="P228" s="92"/>
      <c r="Q228" s="92"/>
      <c r="R228" s="92"/>
      <c r="S228" s="92"/>
      <c r="T228" s="92"/>
      <c r="U228" s="92"/>
      <c r="V228" s="92"/>
      <c r="W228" s="92"/>
      <c r="X228" s="92"/>
      <c r="Y228" s="92"/>
    </row>
    <row r="229" spans="1:25" ht="43.2" customHeight="1">
      <c r="A229" s="113"/>
      <c r="B229" s="98"/>
      <c r="C229" s="92"/>
      <c r="D229" s="100"/>
      <c r="E229" s="2" t="s">
        <v>17</v>
      </c>
      <c r="F229" s="9">
        <f t="shared" si="150"/>
        <v>1437.5</v>
      </c>
      <c r="G229" s="8">
        <v>0</v>
      </c>
      <c r="H229" s="8">
        <v>1437.5</v>
      </c>
      <c r="I229" s="8">
        <v>0</v>
      </c>
      <c r="J229" s="8">
        <v>0</v>
      </c>
      <c r="K229" s="8">
        <v>0</v>
      </c>
      <c r="L229" s="75">
        <v>0</v>
      </c>
      <c r="M229" s="8">
        <v>0</v>
      </c>
      <c r="N229" s="8">
        <v>0</v>
      </c>
      <c r="O229" s="88"/>
      <c r="P229" s="92"/>
      <c r="Q229" s="92"/>
      <c r="R229" s="92"/>
      <c r="S229" s="92"/>
      <c r="T229" s="92"/>
      <c r="U229" s="92"/>
      <c r="V229" s="92"/>
      <c r="W229" s="92"/>
      <c r="X229" s="92"/>
      <c r="Y229" s="92"/>
    </row>
    <row r="230" spans="1:25" ht="22.2" customHeight="1">
      <c r="A230" s="113"/>
      <c r="B230" s="99" t="s">
        <v>117</v>
      </c>
      <c r="C230" s="92">
        <v>601</v>
      </c>
      <c r="D230" s="97" t="s">
        <v>115</v>
      </c>
      <c r="E230" s="3" t="s">
        <v>15</v>
      </c>
      <c r="F230" s="9">
        <f t="shared" si="150"/>
        <v>165339</v>
      </c>
      <c r="G230" s="8">
        <f>G231+G232</f>
        <v>0</v>
      </c>
      <c r="H230" s="8">
        <f t="shared" ref="H230:K230" si="200">H231+H232</f>
        <v>0</v>
      </c>
      <c r="I230" s="8">
        <f t="shared" si="200"/>
        <v>165339</v>
      </c>
      <c r="J230" s="8">
        <f t="shared" si="200"/>
        <v>0</v>
      </c>
      <c r="K230" s="8">
        <f t="shared" si="200"/>
        <v>0</v>
      </c>
      <c r="L230" s="75">
        <f>L231+L232</f>
        <v>0</v>
      </c>
      <c r="M230" s="8">
        <f t="shared" ref="M230:N230" si="201">M231+M232</f>
        <v>0</v>
      </c>
      <c r="N230" s="8">
        <f t="shared" si="201"/>
        <v>0</v>
      </c>
      <c r="O230" s="86" t="s">
        <v>163</v>
      </c>
      <c r="P230" s="92" t="s">
        <v>19</v>
      </c>
      <c r="Q230" s="92" t="s">
        <v>20</v>
      </c>
      <c r="R230" s="92">
        <v>1</v>
      </c>
      <c r="S230" s="92" t="s">
        <v>20</v>
      </c>
      <c r="T230" s="92" t="s">
        <v>20</v>
      </c>
      <c r="U230" s="92" t="s">
        <v>20</v>
      </c>
      <c r="V230" s="92" t="s">
        <v>20</v>
      </c>
      <c r="W230" s="92" t="s">
        <v>20</v>
      </c>
      <c r="X230" s="92" t="s">
        <v>20</v>
      </c>
      <c r="Y230" s="92" t="s">
        <v>20</v>
      </c>
    </row>
    <row r="231" spans="1:25" ht="52.95" customHeight="1">
      <c r="A231" s="113"/>
      <c r="B231" s="98"/>
      <c r="C231" s="92"/>
      <c r="D231" s="100"/>
      <c r="E231" s="2" t="s">
        <v>16</v>
      </c>
      <c r="F231" s="9">
        <f t="shared" si="150"/>
        <v>0</v>
      </c>
      <c r="G231" s="8">
        <v>0</v>
      </c>
      <c r="H231" s="8">
        <v>0</v>
      </c>
      <c r="I231" s="8">
        <v>0</v>
      </c>
      <c r="J231" s="8">
        <v>0</v>
      </c>
      <c r="K231" s="8">
        <v>0</v>
      </c>
      <c r="L231" s="75">
        <v>0</v>
      </c>
      <c r="M231" s="8">
        <v>0</v>
      </c>
      <c r="N231" s="8">
        <v>0</v>
      </c>
      <c r="O231" s="87"/>
      <c r="P231" s="92"/>
      <c r="Q231" s="92"/>
      <c r="R231" s="92"/>
      <c r="S231" s="92"/>
      <c r="T231" s="92"/>
      <c r="U231" s="92"/>
      <c r="V231" s="92"/>
      <c r="W231" s="92"/>
      <c r="X231" s="92"/>
      <c r="Y231" s="92"/>
    </row>
    <row r="232" spans="1:25" ht="34.200000000000003" customHeight="1">
      <c r="A232" s="113"/>
      <c r="B232" s="98"/>
      <c r="C232" s="92"/>
      <c r="D232" s="100"/>
      <c r="E232" s="2" t="s">
        <v>17</v>
      </c>
      <c r="F232" s="9">
        <f t="shared" si="150"/>
        <v>165339</v>
      </c>
      <c r="G232" s="8">
        <v>0</v>
      </c>
      <c r="H232" s="8">
        <v>0</v>
      </c>
      <c r="I232" s="8">
        <v>165339</v>
      </c>
      <c r="J232" s="8">
        <v>0</v>
      </c>
      <c r="K232" s="8">
        <v>0</v>
      </c>
      <c r="L232" s="75">
        <v>0</v>
      </c>
      <c r="M232" s="8">
        <v>0</v>
      </c>
      <c r="N232" s="8">
        <v>0</v>
      </c>
      <c r="O232" s="88"/>
      <c r="P232" s="92"/>
      <c r="Q232" s="92"/>
      <c r="R232" s="92"/>
      <c r="S232" s="92"/>
      <c r="T232" s="92"/>
      <c r="U232" s="92"/>
      <c r="V232" s="92"/>
      <c r="W232" s="92"/>
      <c r="X232" s="92"/>
      <c r="Y232" s="92"/>
    </row>
    <row r="233" spans="1:25" ht="22.95" customHeight="1">
      <c r="A233" s="123" t="s">
        <v>81</v>
      </c>
      <c r="B233" s="123"/>
      <c r="C233" s="123"/>
      <c r="D233" s="123"/>
      <c r="E233" s="3" t="s">
        <v>15</v>
      </c>
      <c r="F233" s="9">
        <f t="shared" si="150"/>
        <v>49972641.939999998</v>
      </c>
      <c r="G233" s="7">
        <f t="shared" ref="G233" si="202">G234+G235</f>
        <v>5068437.3699999992</v>
      </c>
      <c r="H233" s="7">
        <f t="shared" ref="H233:J233" si="203">H234+H235</f>
        <v>4072603</v>
      </c>
      <c r="I233" s="7">
        <f t="shared" si="203"/>
        <v>6393801.9500000002</v>
      </c>
      <c r="J233" s="7">
        <f t="shared" si="203"/>
        <v>8490766.5800000001</v>
      </c>
      <c r="K233" s="7">
        <f>K234+K235</f>
        <v>5925248.709999999</v>
      </c>
      <c r="L233" s="76">
        <f t="shared" ref="L233" si="204">L234+L235</f>
        <v>15541942.33</v>
      </c>
      <c r="M233" s="7">
        <f t="shared" ref="M233:N233" si="205">M234+M235</f>
        <v>2300032</v>
      </c>
      <c r="N233" s="7">
        <f t="shared" si="205"/>
        <v>2179810</v>
      </c>
      <c r="O233" s="92" t="s">
        <v>20</v>
      </c>
      <c r="P233" s="92" t="s">
        <v>20</v>
      </c>
      <c r="Q233" s="92" t="s">
        <v>20</v>
      </c>
      <c r="R233" s="92" t="s">
        <v>20</v>
      </c>
      <c r="S233" s="92" t="s">
        <v>20</v>
      </c>
      <c r="T233" s="92" t="s">
        <v>20</v>
      </c>
      <c r="U233" s="92" t="s">
        <v>20</v>
      </c>
      <c r="V233" s="92" t="s">
        <v>20</v>
      </c>
      <c r="W233" s="92" t="s">
        <v>20</v>
      </c>
      <c r="X233" s="92" t="s">
        <v>20</v>
      </c>
      <c r="Y233" s="92" t="s">
        <v>20</v>
      </c>
    </row>
    <row r="234" spans="1:25" ht="22.95" customHeight="1">
      <c r="A234" s="123"/>
      <c r="B234" s="123"/>
      <c r="C234" s="123"/>
      <c r="D234" s="123"/>
      <c r="E234" s="2" t="s">
        <v>16</v>
      </c>
      <c r="F234" s="9">
        <f t="shared" si="150"/>
        <v>28320154.799999997</v>
      </c>
      <c r="G234" s="8">
        <f t="shared" ref="G234:N235" si="206">G119+G155+G189+G204+G219</f>
        <v>3041152.3299999996</v>
      </c>
      <c r="H234" s="8">
        <f t="shared" si="206"/>
        <v>3728204.4</v>
      </c>
      <c r="I234" s="8">
        <f t="shared" si="206"/>
        <v>5633534.54</v>
      </c>
      <c r="J234" s="8">
        <f t="shared" si="206"/>
        <v>3099906.78</v>
      </c>
      <c r="K234" s="8">
        <f t="shared" si="206"/>
        <v>3603740.82</v>
      </c>
      <c r="L234" s="75">
        <f t="shared" si="206"/>
        <v>4733773.93</v>
      </c>
      <c r="M234" s="8">
        <f t="shared" si="206"/>
        <v>2300032</v>
      </c>
      <c r="N234" s="8">
        <f t="shared" si="206"/>
        <v>2179810</v>
      </c>
      <c r="O234" s="92"/>
      <c r="P234" s="92"/>
      <c r="Q234" s="92"/>
      <c r="R234" s="92"/>
      <c r="S234" s="92"/>
      <c r="T234" s="92"/>
      <c r="U234" s="92"/>
      <c r="V234" s="92"/>
      <c r="W234" s="92"/>
      <c r="X234" s="92"/>
      <c r="Y234" s="92"/>
    </row>
    <row r="235" spans="1:25" ht="14.4" customHeight="1">
      <c r="A235" s="123"/>
      <c r="B235" s="123"/>
      <c r="C235" s="123"/>
      <c r="D235" s="123"/>
      <c r="E235" s="2" t="s">
        <v>17</v>
      </c>
      <c r="F235" s="9">
        <f t="shared" si="150"/>
        <v>21652487.140000001</v>
      </c>
      <c r="G235" s="8">
        <f t="shared" si="206"/>
        <v>2027285.04</v>
      </c>
      <c r="H235" s="8">
        <f t="shared" si="206"/>
        <v>344398.6</v>
      </c>
      <c r="I235" s="8">
        <f t="shared" si="206"/>
        <v>760267.40999999992</v>
      </c>
      <c r="J235" s="8">
        <f t="shared" si="206"/>
        <v>5390859.7999999998</v>
      </c>
      <c r="K235" s="8">
        <f t="shared" si="206"/>
        <v>2321507.8899999997</v>
      </c>
      <c r="L235" s="75">
        <f t="shared" si="206"/>
        <v>10808168.4</v>
      </c>
      <c r="M235" s="8">
        <f t="shared" si="206"/>
        <v>0</v>
      </c>
      <c r="N235" s="8">
        <f t="shared" si="206"/>
        <v>0</v>
      </c>
      <c r="O235" s="92"/>
      <c r="P235" s="92"/>
      <c r="Q235" s="92"/>
      <c r="R235" s="92"/>
      <c r="S235" s="92"/>
      <c r="T235" s="92"/>
      <c r="U235" s="92"/>
      <c r="V235" s="92"/>
      <c r="W235" s="92"/>
      <c r="X235" s="92"/>
      <c r="Y235" s="92"/>
    </row>
    <row r="236" spans="1:25" ht="82.5" customHeight="1">
      <c r="A236" s="134" t="s">
        <v>82</v>
      </c>
      <c r="B236" s="134"/>
      <c r="C236" s="1"/>
      <c r="D236" s="124" t="s">
        <v>39</v>
      </c>
      <c r="E236" s="125"/>
      <c r="F236" s="125"/>
      <c r="G236" s="125"/>
      <c r="H236" s="125"/>
      <c r="I236" s="125"/>
      <c r="J236" s="125"/>
      <c r="K236" s="125"/>
      <c r="L236" s="125"/>
      <c r="M236" s="125"/>
      <c r="N236" s="125"/>
      <c r="O236" s="125"/>
      <c r="P236" s="125"/>
      <c r="Q236" s="125"/>
      <c r="R236" s="125"/>
      <c r="S236" s="125"/>
      <c r="T236" s="125"/>
      <c r="U236" s="125"/>
      <c r="V236" s="125"/>
      <c r="W236" s="125"/>
      <c r="X236" s="126"/>
      <c r="Y236" s="40"/>
    </row>
    <row r="237" spans="1:25" ht="12.75" customHeight="1">
      <c r="A237" s="113"/>
      <c r="B237" s="99" t="s">
        <v>40</v>
      </c>
      <c r="C237" s="92" t="s">
        <v>20</v>
      </c>
      <c r="D237" s="97" t="s">
        <v>20</v>
      </c>
      <c r="E237" s="3" t="s">
        <v>15</v>
      </c>
      <c r="F237" s="9">
        <f>G237+H237+I237+J237+K237+L237+M237+N237</f>
        <v>4359344.5999999996</v>
      </c>
      <c r="G237" s="7">
        <f t="shared" ref="G237:L237" si="207">G238+G239</f>
        <v>1941443.4</v>
      </c>
      <c r="H237" s="7">
        <f t="shared" si="207"/>
        <v>1830012.6</v>
      </c>
      <c r="I237" s="7">
        <f t="shared" si="207"/>
        <v>587888.6</v>
      </c>
      <c r="J237" s="7">
        <f t="shared" si="207"/>
        <v>0</v>
      </c>
      <c r="K237" s="7">
        <f t="shared" si="207"/>
        <v>0</v>
      </c>
      <c r="L237" s="76">
        <f t="shared" si="207"/>
        <v>0</v>
      </c>
      <c r="M237" s="7">
        <f t="shared" ref="M237:N237" si="208">M238+M239</f>
        <v>0</v>
      </c>
      <c r="N237" s="7">
        <f t="shared" si="208"/>
        <v>0</v>
      </c>
      <c r="O237" s="92" t="s">
        <v>20</v>
      </c>
      <c r="P237" s="92" t="s">
        <v>20</v>
      </c>
      <c r="Q237" s="92" t="s">
        <v>20</v>
      </c>
      <c r="R237" s="92" t="s">
        <v>20</v>
      </c>
      <c r="S237" s="92" t="s">
        <v>20</v>
      </c>
      <c r="T237" s="92" t="s">
        <v>20</v>
      </c>
      <c r="U237" s="92" t="s">
        <v>20</v>
      </c>
      <c r="V237" s="92" t="s">
        <v>20</v>
      </c>
      <c r="W237" s="92" t="s">
        <v>20</v>
      </c>
      <c r="X237" s="92" t="s">
        <v>20</v>
      </c>
      <c r="Y237" s="92" t="s">
        <v>20</v>
      </c>
    </row>
    <row r="238" spans="1:25" ht="39.6">
      <c r="A238" s="113"/>
      <c r="B238" s="99"/>
      <c r="C238" s="92"/>
      <c r="D238" s="97"/>
      <c r="E238" s="2" t="s">
        <v>16</v>
      </c>
      <c r="F238" s="9">
        <f t="shared" ref="F238:F251" si="209">G238+H238+I238+J238+K238+L238+M238+N238</f>
        <v>0</v>
      </c>
      <c r="G238" s="8">
        <f t="shared" ref="G238:L238" si="210">G241</f>
        <v>0</v>
      </c>
      <c r="H238" s="8">
        <f t="shared" si="210"/>
        <v>0</v>
      </c>
      <c r="I238" s="8">
        <f t="shared" si="210"/>
        <v>0</v>
      </c>
      <c r="J238" s="8">
        <f t="shared" si="210"/>
        <v>0</v>
      </c>
      <c r="K238" s="8">
        <f t="shared" si="210"/>
        <v>0</v>
      </c>
      <c r="L238" s="75">
        <f t="shared" si="210"/>
        <v>0</v>
      </c>
      <c r="M238" s="8">
        <f t="shared" ref="M238:N238" si="211">M241</f>
        <v>0</v>
      </c>
      <c r="N238" s="8">
        <f t="shared" si="211"/>
        <v>0</v>
      </c>
      <c r="O238" s="92"/>
      <c r="P238" s="92"/>
      <c r="Q238" s="92"/>
      <c r="R238" s="92"/>
      <c r="S238" s="92"/>
      <c r="T238" s="92"/>
      <c r="U238" s="92"/>
      <c r="V238" s="92"/>
      <c r="W238" s="92"/>
      <c r="X238" s="92"/>
      <c r="Y238" s="92"/>
    </row>
    <row r="239" spans="1:25" ht="38.25" customHeight="1">
      <c r="A239" s="113"/>
      <c r="B239" s="99"/>
      <c r="C239" s="92"/>
      <c r="D239" s="97"/>
      <c r="E239" s="2" t="s">
        <v>17</v>
      </c>
      <c r="F239" s="9">
        <f t="shared" si="209"/>
        <v>4359344.5999999996</v>
      </c>
      <c r="G239" s="8">
        <f t="shared" ref="G239:L239" si="212">G242</f>
        <v>1941443.4</v>
      </c>
      <c r="H239" s="8">
        <f t="shared" si="212"/>
        <v>1830012.6</v>
      </c>
      <c r="I239" s="8">
        <f t="shared" si="212"/>
        <v>587888.6</v>
      </c>
      <c r="J239" s="8">
        <f t="shared" si="212"/>
        <v>0</v>
      </c>
      <c r="K239" s="8">
        <f t="shared" si="212"/>
        <v>0</v>
      </c>
      <c r="L239" s="75">
        <f t="shared" si="212"/>
        <v>0</v>
      </c>
      <c r="M239" s="8">
        <f t="shared" ref="M239:N239" si="213">M242</f>
        <v>0</v>
      </c>
      <c r="N239" s="8">
        <f t="shared" si="213"/>
        <v>0</v>
      </c>
      <c r="O239" s="92"/>
      <c r="P239" s="92"/>
      <c r="Q239" s="92"/>
      <c r="R239" s="92"/>
      <c r="S239" s="92"/>
      <c r="T239" s="92"/>
      <c r="U239" s="92"/>
      <c r="V239" s="92"/>
      <c r="W239" s="92"/>
      <c r="X239" s="92"/>
      <c r="Y239" s="92"/>
    </row>
    <row r="240" spans="1:25" ht="12.75" customHeight="1">
      <c r="A240" s="113"/>
      <c r="B240" s="99" t="s">
        <v>41</v>
      </c>
      <c r="C240" s="92" t="s">
        <v>20</v>
      </c>
      <c r="D240" s="97" t="s">
        <v>20</v>
      </c>
      <c r="E240" s="3" t="s">
        <v>15</v>
      </c>
      <c r="F240" s="9">
        <f t="shared" si="209"/>
        <v>4359344.5999999996</v>
      </c>
      <c r="G240" s="7">
        <f t="shared" ref="G240:L240" si="214">G241+G242</f>
        <v>1941443.4</v>
      </c>
      <c r="H240" s="7">
        <f t="shared" si="214"/>
        <v>1830012.6</v>
      </c>
      <c r="I240" s="7">
        <f t="shared" si="214"/>
        <v>587888.6</v>
      </c>
      <c r="J240" s="7">
        <f t="shared" si="214"/>
        <v>0</v>
      </c>
      <c r="K240" s="7">
        <f t="shared" si="214"/>
        <v>0</v>
      </c>
      <c r="L240" s="76">
        <f t="shared" si="214"/>
        <v>0</v>
      </c>
      <c r="M240" s="7">
        <f t="shared" ref="M240:N240" si="215">M241+M242</f>
        <v>0</v>
      </c>
      <c r="N240" s="7">
        <f t="shared" si="215"/>
        <v>0</v>
      </c>
      <c r="O240" s="92" t="s">
        <v>20</v>
      </c>
      <c r="P240" s="92" t="s">
        <v>20</v>
      </c>
      <c r="Q240" s="92" t="s">
        <v>20</v>
      </c>
      <c r="R240" s="92" t="s">
        <v>20</v>
      </c>
      <c r="S240" s="92" t="s">
        <v>20</v>
      </c>
      <c r="T240" s="92" t="s">
        <v>20</v>
      </c>
      <c r="U240" s="92" t="s">
        <v>20</v>
      </c>
      <c r="V240" s="92" t="s">
        <v>20</v>
      </c>
      <c r="W240" s="92" t="s">
        <v>20</v>
      </c>
      <c r="X240" s="92" t="s">
        <v>20</v>
      </c>
      <c r="Y240" s="92" t="s">
        <v>20</v>
      </c>
    </row>
    <row r="241" spans="1:25" ht="39.6">
      <c r="A241" s="113"/>
      <c r="B241" s="99"/>
      <c r="C241" s="92"/>
      <c r="D241" s="97"/>
      <c r="E241" s="2" t="s">
        <v>16</v>
      </c>
      <c r="F241" s="9">
        <f t="shared" si="209"/>
        <v>0</v>
      </c>
      <c r="G241" s="8">
        <f t="shared" ref="G241:L241" si="216">G244</f>
        <v>0</v>
      </c>
      <c r="H241" s="8">
        <f t="shared" si="216"/>
        <v>0</v>
      </c>
      <c r="I241" s="8">
        <f t="shared" si="216"/>
        <v>0</v>
      </c>
      <c r="J241" s="8">
        <f t="shared" si="216"/>
        <v>0</v>
      </c>
      <c r="K241" s="8">
        <f t="shared" si="216"/>
        <v>0</v>
      </c>
      <c r="L241" s="75">
        <f t="shared" si="216"/>
        <v>0</v>
      </c>
      <c r="M241" s="8">
        <f t="shared" ref="M241:N241" si="217">M244</f>
        <v>0</v>
      </c>
      <c r="N241" s="8">
        <f t="shared" si="217"/>
        <v>0</v>
      </c>
      <c r="O241" s="92"/>
      <c r="P241" s="92"/>
      <c r="Q241" s="92"/>
      <c r="R241" s="92"/>
      <c r="S241" s="92"/>
      <c r="T241" s="92"/>
      <c r="U241" s="92"/>
      <c r="V241" s="92"/>
      <c r="W241" s="92"/>
      <c r="X241" s="92"/>
      <c r="Y241" s="92"/>
    </row>
    <row r="242" spans="1:25" ht="17.25" customHeight="1">
      <c r="A242" s="113"/>
      <c r="B242" s="99"/>
      <c r="C242" s="92"/>
      <c r="D242" s="97"/>
      <c r="E242" s="2" t="s">
        <v>17</v>
      </c>
      <c r="F242" s="9">
        <f t="shared" si="209"/>
        <v>4359344.5999999996</v>
      </c>
      <c r="G242" s="8">
        <f t="shared" ref="G242:L242" si="218">G245</f>
        <v>1941443.4</v>
      </c>
      <c r="H242" s="8">
        <f t="shared" si="218"/>
        <v>1830012.6</v>
      </c>
      <c r="I242" s="8">
        <f t="shared" si="218"/>
        <v>587888.6</v>
      </c>
      <c r="J242" s="8">
        <f t="shared" si="218"/>
        <v>0</v>
      </c>
      <c r="K242" s="8">
        <f t="shared" si="218"/>
        <v>0</v>
      </c>
      <c r="L242" s="75">
        <f t="shared" si="218"/>
        <v>0</v>
      </c>
      <c r="M242" s="8">
        <f t="shared" ref="M242:N242" si="219">M245</f>
        <v>0</v>
      </c>
      <c r="N242" s="8">
        <f t="shared" si="219"/>
        <v>0</v>
      </c>
      <c r="O242" s="92"/>
      <c r="P242" s="92"/>
      <c r="Q242" s="92"/>
      <c r="R242" s="92"/>
      <c r="S242" s="92"/>
      <c r="T242" s="92"/>
      <c r="U242" s="92"/>
      <c r="V242" s="92"/>
      <c r="W242" s="92"/>
      <c r="X242" s="92"/>
      <c r="Y242" s="92"/>
    </row>
    <row r="243" spans="1:25" ht="20.25" customHeight="1">
      <c r="A243" s="113"/>
      <c r="B243" s="99" t="s">
        <v>42</v>
      </c>
      <c r="C243" s="92">
        <v>601</v>
      </c>
      <c r="D243" s="97" t="s">
        <v>61</v>
      </c>
      <c r="E243" s="3" t="s">
        <v>15</v>
      </c>
      <c r="F243" s="9">
        <f t="shared" si="209"/>
        <v>4359344.5999999996</v>
      </c>
      <c r="G243" s="7">
        <f t="shared" ref="G243:L243" si="220">G244+G245</f>
        <v>1941443.4</v>
      </c>
      <c r="H243" s="7">
        <f t="shared" si="220"/>
        <v>1830012.6</v>
      </c>
      <c r="I243" s="7">
        <f t="shared" si="220"/>
        <v>587888.6</v>
      </c>
      <c r="J243" s="7">
        <f t="shared" si="220"/>
        <v>0</v>
      </c>
      <c r="K243" s="7">
        <f t="shared" si="220"/>
        <v>0</v>
      </c>
      <c r="L243" s="76">
        <f t="shared" si="220"/>
        <v>0</v>
      </c>
      <c r="M243" s="7">
        <f t="shared" ref="M243:N243" si="221">M244+M245</f>
        <v>0</v>
      </c>
      <c r="N243" s="7">
        <f t="shared" si="221"/>
        <v>0</v>
      </c>
      <c r="O243" s="101" t="s">
        <v>43</v>
      </c>
      <c r="P243" s="92" t="s">
        <v>44</v>
      </c>
      <c r="Q243" s="92">
        <f>R243+S243+T243+U243+V243+W243</f>
        <v>2700</v>
      </c>
      <c r="R243" s="92">
        <v>700</v>
      </c>
      <c r="S243" s="92">
        <v>600</v>
      </c>
      <c r="T243" s="92">
        <v>500</v>
      </c>
      <c r="U243" s="92">
        <v>450</v>
      </c>
      <c r="V243" s="92"/>
      <c r="W243" s="92">
        <v>450</v>
      </c>
      <c r="X243" s="83"/>
      <c r="Y243" s="83"/>
    </row>
    <row r="244" spans="1:25" ht="42" customHeight="1">
      <c r="A244" s="113"/>
      <c r="B244" s="98"/>
      <c r="C244" s="92"/>
      <c r="D244" s="97"/>
      <c r="E244" s="2" t="s">
        <v>16</v>
      </c>
      <c r="F244" s="9">
        <f t="shared" si="209"/>
        <v>0</v>
      </c>
      <c r="G244" s="8">
        <v>0</v>
      </c>
      <c r="H244" s="8">
        <v>0</v>
      </c>
      <c r="I244" s="8">
        <v>0</v>
      </c>
      <c r="J244" s="8">
        <v>0</v>
      </c>
      <c r="K244" s="8">
        <v>0</v>
      </c>
      <c r="L244" s="75">
        <v>0</v>
      </c>
      <c r="M244" s="8">
        <v>0</v>
      </c>
      <c r="N244" s="8">
        <v>0</v>
      </c>
      <c r="O244" s="101"/>
      <c r="P244" s="92"/>
      <c r="Q244" s="92"/>
      <c r="R244" s="92"/>
      <c r="S244" s="92"/>
      <c r="T244" s="92"/>
      <c r="U244" s="92"/>
      <c r="V244" s="92"/>
      <c r="W244" s="92"/>
      <c r="X244" s="84"/>
      <c r="Y244" s="84"/>
    </row>
    <row r="245" spans="1:25" ht="45" customHeight="1">
      <c r="A245" s="113"/>
      <c r="B245" s="98"/>
      <c r="C245" s="92"/>
      <c r="D245" s="97"/>
      <c r="E245" s="2" t="s">
        <v>17</v>
      </c>
      <c r="F245" s="9">
        <f t="shared" si="209"/>
        <v>4359344.5999999996</v>
      </c>
      <c r="G245" s="7">
        <v>1941443.4</v>
      </c>
      <c r="H245" s="7">
        <v>1830012.6</v>
      </c>
      <c r="I245" s="7">
        <v>587888.6</v>
      </c>
      <c r="J245" s="7">
        <v>0</v>
      </c>
      <c r="K245" s="7">
        <v>0</v>
      </c>
      <c r="L245" s="76">
        <v>0</v>
      </c>
      <c r="M245" s="7">
        <v>0</v>
      </c>
      <c r="N245" s="7">
        <v>0</v>
      </c>
      <c r="O245" s="101"/>
      <c r="P245" s="92"/>
      <c r="Q245" s="92"/>
      <c r="R245" s="92"/>
      <c r="S245" s="92"/>
      <c r="T245" s="92"/>
      <c r="U245" s="92"/>
      <c r="V245" s="92"/>
      <c r="W245" s="92"/>
      <c r="X245" s="85"/>
      <c r="Y245" s="85"/>
    </row>
    <row r="246" spans="1:25">
      <c r="A246" s="123" t="s">
        <v>83</v>
      </c>
      <c r="B246" s="123"/>
      <c r="C246" s="123"/>
      <c r="D246" s="123"/>
      <c r="E246" s="3" t="s">
        <v>15</v>
      </c>
      <c r="F246" s="9">
        <f t="shared" si="209"/>
        <v>4359344.5999999996</v>
      </c>
      <c r="G246" s="7">
        <f t="shared" ref="G246:L246" si="222">G247+G248</f>
        <v>1941443.4</v>
      </c>
      <c r="H246" s="7">
        <f t="shared" si="222"/>
        <v>1830012.6</v>
      </c>
      <c r="I246" s="7">
        <f t="shared" si="222"/>
        <v>587888.6</v>
      </c>
      <c r="J246" s="7">
        <f t="shared" si="222"/>
        <v>0</v>
      </c>
      <c r="K246" s="7">
        <f t="shared" si="222"/>
        <v>0</v>
      </c>
      <c r="L246" s="76">
        <f t="shared" si="222"/>
        <v>0</v>
      </c>
      <c r="M246" s="7">
        <f t="shared" ref="M246:N246" si="223">M247+M248</f>
        <v>0</v>
      </c>
      <c r="N246" s="7">
        <f t="shared" si="223"/>
        <v>0</v>
      </c>
      <c r="O246" s="92" t="s">
        <v>20</v>
      </c>
      <c r="P246" s="92" t="s">
        <v>20</v>
      </c>
      <c r="Q246" s="92" t="s">
        <v>20</v>
      </c>
      <c r="R246" s="92" t="s">
        <v>20</v>
      </c>
      <c r="S246" s="92" t="s">
        <v>20</v>
      </c>
      <c r="T246" s="92" t="s">
        <v>20</v>
      </c>
      <c r="U246" s="92" t="s">
        <v>20</v>
      </c>
      <c r="V246" s="92" t="s">
        <v>20</v>
      </c>
      <c r="W246" s="92" t="s">
        <v>20</v>
      </c>
      <c r="X246" s="92" t="s">
        <v>20</v>
      </c>
      <c r="Y246" s="92" t="s">
        <v>20</v>
      </c>
    </row>
    <row r="247" spans="1:25" ht="39.6">
      <c r="A247" s="123"/>
      <c r="B247" s="123"/>
      <c r="C247" s="123"/>
      <c r="D247" s="123"/>
      <c r="E247" s="2" t="s">
        <v>16</v>
      </c>
      <c r="F247" s="9">
        <f t="shared" si="209"/>
        <v>0</v>
      </c>
      <c r="G247" s="8">
        <f t="shared" ref="G247:L247" si="224">G238</f>
        <v>0</v>
      </c>
      <c r="H247" s="8">
        <f t="shared" si="224"/>
        <v>0</v>
      </c>
      <c r="I247" s="8">
        <f t="shared" si="224"/>
        <v>0</v>
      </c>
      <c r="J247" s="8">
        <f t="shared" si="224"/>
        <v>0</v>
      </c>
      <c r="K247" s="8">
        <f t="shared" si="224"/>
        <v>0</v>
      </c>
      <c r="L247" s="75">
        <f t="shared" si="224"/>
        <v>0</v>
      </c>
      <c r="M247" s="8">
        <f t="shared" ref="M247:N247" si="225">M238</f>
        <v>0</v>
      </c>
      <c r="N247" s="8">
        <f t="shared" si="225"/>
        <v>0</v>
      </c>
      <c r="O247" s="92"/>
      <c r="P247" s="92"/>
      <c r="Q247" s="92"/>
      <c r="R247" s="92"/>
      <c r="S247" s="92"/>
      <c r="T247" s="92"/>
      <c r="U247" s="92"/>
      <c r="V247" s="92"/>
      <c r="W247" s="92"/>
      <c r="X247" s="92"/>
      <c r="Y247" s="92"/>
    </row>
    <row r="248" spans="1:25" ht="26.4">
      <c r="A248" s="123"/>
      <c r="B248" s="123"/>
      <c r="C248" s="123"/>
      <c r="D248" s="123"/>
      <c r="E248" s="2" t="s">
        <v>17</v>
      </c>
      <c r="F248" s="9">
        <f t="shared" si="209"/>
        <v>4359344.5999999996</v>
      </c>
      <c r="G248" s="8">
        <f t="shared" ref="G248:L248" si="226">G239</f>
        <v>1941443.4</v>
      </c>
      <c r="H248" s="8">
        <f t="shared" si="226"/>
        <v>1830012.6</v>
      </c>
      <c r="I248" s="8">
        <f t="shared" si="226"/>
        <v>587888.6</v>
      </c>
      <c r="J248" s="8">
        <f t="shared" si="226"/>
        <v>0</v>
      </c>
      <c r="K248" s="8">
        <f t="shared" si="226"/>
        <v>0</v>
      </c>
      <c r="L248" s="75">
        <f t="shared" si="226"/>
        <v>0</v>
      </c>
      <c r="M248" s="8">
        <f t="shared" ref="M248:N248" si="227">M239</f>
        <v>0</v>
      </c>
      <c r="N248" s="8">
        <f t="shared" si="227"/>
        <v>0</v>
      </c>
      <c r="O248" s="92"/>
      <c r="P248" s="92"/>
      <c r="Q248" s="92"/>
      <c r="R248" s="92"/>
      <c r="S248" s="92"/>
      <c r="T248" s="92"/>
      <c r="U248" s="92"/>
      <c r="V248" s="92"/>
      <c r="W248" s="92"/>
      <c r="X248" s="92"/>
      <c r="Y248" s="92"/>
    </row>
    <row r="249" spans="1:25">
      <c r="A249" s="123" t="s">
        <v>84</v>
      </c>
      <c r="B249" s="123"/>
      <c r="C249" s="123"/>
      <c r="D249" s="123"/>
      <c r="E249" s="3" t="s">
        <v>15</v>
      </c>
      <c r="F249" s="9">
        <f t="shared" si="209"/>
        <v>105630137.39</v>
      </c>
      <c r="G249" s="9">
        <f t="shared" ref="G249:L249" si="228">G250+G251</f>
        <v>11982791.709999999</v>
      </c>
      <c r="H249" s="9">
        <f t="shared" si="228"/>
        <v>11265057.120000001</v>
      </c>
      <c r="I249" s="9">
        <f>I250+I251</f>
        <v>12321100.549999999</v>
      </c>
      <c r="J249" s="9">
        <f t="shared" si="228"/>
        <v>14103641.83</v>
      </c>
      <c r="K249" s="9">
        <f>K250+K251</f>
        <v>11853386.449999999</v>
      </c>
      <c r="L249" s="77">
        <f t="shared" si="228"/>
        <v>25893668.210000001</v>
      </c>
      <c r="M249" s="9">
        <f>M250+M251</f>
        <v>9301141</v>
      </c>
      <c r="N249" s="9">
        <f t="shared" ref="N249" si="229">N250+N251</f>
        <v>8909350.5199999996</v>
      </c>
      <c r="O249" s="92" t="s">
        <v>20</v>
      </c>
      <c r="P249" s="92" t="s">
        <v>20</v>
      </c>
      <c r="Q249" s="92" t="s">
        <v>20</v>
      </c>
      <c r="R249" s="92" t="s">
        <v>20</v>
      </c>
      <c r="S249" s="92" t="s">
        <v>20</v>
      </c>
      <c r="T249" s="92" t="s">
        <v>20</v>
      </c>
      <c r="U249" s="92" t="s">
        <v>20</v>
      </c>
      <c r="V249" s="92" t="s">
        <v>20</v>
      </c>
      <c r="W249" s="92" t="s">
        <v>20</v>
      </c>
      <c r="X249" s="92" t="s">
        <v>20</v>
      </c>
      <c r="Y249" s="92" t="s">
        <v>20</v>
      </c>
    </row>
    <row r="250" spans="1:25" ht="39.6">
      <c r="A250" s="123"/>
      <c r="B250" s="123"/>
      <c r="C250" s="123"/>
      <c r="D250" s="123"/>
      <c r="E250" s="2" t="s">
        <v>16</v>
      </c>
      <c r="F250" s="9">
        <f t="shared" si="209"/>
        <v>77691332.839999989</v>
      </c>
      <c r="G250" s="10">
        <f t="shared" ref="G250:N251" si="230">G113+G234+G247</f>
        <v>7850161.2699999996</v>
      </c>
      <c r="H250" s="10">
        <f t="shared" si="230"/>
        <v>8903669.9199999999</v>
      </c>
      <c r="I250" s="10">
        <f t="shared" si="230"/>
        <v>10787841.539999999</v>
      </c>
      <c r="J250" s="10">
        <f t="shared" si="230"/>
        <v>8391003.6699999999</v>
      </c>
      <c r="K250" s="10">
        <f t="shared" si="230"/>
        <v>9321632.5599999987</v>
      </c>
      <c r="L250" s="78">
        <f>L113+L234+L247</f>
        <v>14779592.359999999</v>
      </c>
      <c r="M250" s="10">
        <f t="shared" si="230"/>
        <v>9037153</v>
      </c>
      <c r="N250" s="10">
        <f t="shared" si="230"/>
        <v>8620278.5199999996</v>
      </c>
      <c r="O250" s="92"/>
      <c r="P250" s="92"/>
      <c r="Q250" s="92"/>
      <c r="R250" s="92"/>
      <c r="S250" s="92"/>
      <c r="T250" s="92"/>
      <c r="U250" s="92"/>
      <c r="V250" s="92"/>
      <c r="W250" s="92"/>
      <c r="X250" s="92"/>
      <c r="Y250" s="92"/>
    </row>
    <row r="251" spans="1:25" ht="26.4">
      <c r="A251" s="123"/>
      <c r="B251" s="123"/>
      <c r="C251" s="123"/>
      <c r="D251" s="123"/>
      <c r="E251" s="2" t="s">
        <v>17</v>
      </c>
      <c r="F251" s="9">
        <f t="shared" si="209"/>
        <v>27938804.549999997</v>
      </c>
      <c r="G251" s="10">
        <f t="shared" si="230"/>
        <v>4132630.44</v>
      </c>
      <c r="H251" s="10">
        <f t="shared" si="230"/>
        <v>2361387.2000000002</v>
      </c>
      <c r="I251" s="10">
        <f t="shared" si="230"/>
        <v>1533259.0099999998</v>
      </c>
      <c r="J251" s="10">
        <f t="shared" si="230"/>
        <v>5712638.1600000001</v>
      </c>
      <c r="K251" s="10">
        <f t="shared" si="230"/>
        <v>2531753.8899999997</v>
      </c>
      <c r="L251" s="78">
        <f t="shared" si="230"/>
        <v>11114075.85</v>
      </c>
      <c r="M251" s="10">
        <f t="shared" si="230"/>
        <v>263988</v>
      </c>
      <c r="N251" s="10">
        <f t="shared" si="230"/>
        <v>289072</v>
      </c>
      <c r="O251" s="92"/>
      <c r="P251" s="92"/>
      <c r="Q251" s="92"/>
      <c r="R251" s="92"/>
      <c r="S251" s="92"/>
      <c r="T251" s="92"/>
      <c r="U251" s="92"/>
      <c r="V251" s="92"/>
      <c r="W251" s="92"/>
      <c r="X251" s="92"/>
      <c r="Y251" s="92"/>
    </row>
    <row r="252" spans="1:25" ht="1.5" hidden="1" customHeight="1">
      <c r="A252" s="115"/>
      <c r="B252" s="127" t="s">
        <v>45</v>
      </c>
      <c r="C252" s="90">
        <v>601</v>
      </c>
      <c r="D252" s="110">
        <v>2019</v>
      </c>
      <c r="E252" s="31" t="s">
        <v>15</v>
      </c>
      <c r="F252" s="48" t="e">
        <f>#REF!+#REF!+#REF!+#REF!+#REF!+G252+H252+L252</f>
        <v>#REF!</v>
      </c>
      <c r="G252" s="6"/>
      <c r="H252" s="6"/>
      <c r="I252" s="6"/>
      <c r="J252" s="6"/>
      <c r="K252" s="6"/>
      <c r="L252" s="79"/>
      <c r="M252" s="54"/>
      <c r="N252" s="54"/>
      <c r="O252" s="90"/>
      <c r="P252" s="13"/>
      <c r="Q252" s="13"/>
      <c r="R252" s="13"/>
      <c r="S252" s="13"/>
      <c r="T252" s="13"/>
      <c r="U252" s="13"/>
      <c r="V252" s="66"/>
      <c r="W252" s="154"/>
    </row>
    <row r="253" spans="1:25" ht="39.6" hidden="1">
      <c r="A253" s="115"/>
      <c r="B253" s="127"/>
      <c r="C253" s="90"/>
      <c r="D253" s="110"/>
      <c r="E253" s="2" t="s">
        <v>16</v>
      </c>
      <c r="F253" s="48" t="e">
        <f>#REF!+#REF!+#REF!+#REF!+#REF!+G253+H253+L253</f>
        <v>#REF!</v>
      </c>
      <c r="G253" s="5"/>
      <c r="H253" s="5"/>
      <c r="I253" s="5"/>
      <c r="J253" s="5"/>
      <c r="K253" s="5"/>
      <c r="L253" s="80"/>
      <c r="M253" s="54"/>
      <c r="N253" s="54"/>
      <c r="O253" s="90"/>
      <c r="P253" s="90"/>
      <c r="Q253" s="13"/>
      <c r="R253" s="13"/>
      <c r="S253" s="13"/>
      <c r="T253" s="13"/>
      <c r="U253" s="90"/>
      <c r="V253" s="90"/>
      <c r="W253" s="154"/>
    </row>
    <row r="254" spans="1:25" ht="26.4" hidden="1">
      <c r="A254" s="116"/>
      <c r="B254" s="128"/>
      <c r="C254" s="91"/>
      <c r="D254" s="111"/>
      <c r="E254" s="2" t="s">
        <v>17</v>
      </c>
      <c r="F254" s="48" t="e">
        <f>#REF!+#REF!+#REF!+#REF!+#REF!+G254+H254+L254</f>
        <v>#REF!</v>
      </c>
      <c r="G254" s="5"/>
      <c r="H254" s="5"/>
      <c r="I254" s="5"/>
      <c r="J254" s="5"/>
      <c r="K254" s="5"/>
      <c r="L254" s="80"/>
      <c r="M254" s="6"/>
      <c r="N254" s="6"/>
      <c r="O254" s="91"/>
      <c r="P254" s="91"/>
      <c r="Q254" s="14"/>
      <c r="R254" s="14"/>
      <c r="S254" s="14"/>
      <c r="T254" s="14"/>
      <c r="U254" s="91"/>
      <c r="V254" s="91"/>
      <c r="W254" s="154"/>
    </row>
  </sheetData>
  <mergeCells count="1129">
    <mergeCell ref="O106:O108"/>
    <mergeCell ref="P106:P108"/>
    <mergeCell ref="Q106:Q108"/>
    <mergeCell ref="R106:R108"/>
    <mergeCell ref="S106:S108"/>
    <mergeCell ref="T106:T108"/>
    <mergeCell ref="U106:U108"/>
    <mergeCell ref="V106:V108"/>
    <mergeCell ref="W106:W108"/>
    <mergeCell ref="X106:X108"/>
    <mergeCell ref="Y106:Y108"/>
    <mergeCell ref="V166:V168"/>
    <mergeCell ref="Q52:Q54"/>
    <mergeCell ref="R52:R54"/>
    <mergeCell ref="S52:S54"/>
    <mergeCell ref="T52:T54"/>
    <mergeCell ref="U52:U54"/>
    <mergeCell ref="V52:V54"/>
    <mergeCell ref="W52:W54"/>
    <mergeCell ref="X52:X54"/>
    <mergeCell ref="Y52:Y54"/>
    <mergeCell ref="O85:O87"/>
    <mergeCell ref="P85:P87"/>
    <mergeCell ref="Q85:Q87"/>
    <mergeCell ref="R85:R87"/>
    <mergeCell ref="S85:S87"/>
    <mergeCell ref="T85:T87"/>
    <mergeCell ref="U85:U87"/>
    <mergeCell ref="V85:V87"/>
    <mergeCell ref="R97:R99"/>
    <mergeCell ref="Q88:Q90"/>
    <mergeCell ref="S103:S105"/>
    <mergeCell ref="C52:C54"/>
    <mergeCell ref="D52:D54"/>
    <mergeCell ref="A106:A108"/>
    <mergeCell ref="B106:B108"/>
    <mergeCell ref="C106:C108"/>
    <mergeCell ref="D106:D108"/>
    <mergeCell ref="A49:A51"/>
    <mergeCell ref="A52:A53"/>
    <mergeCell ref="A55:A57"/>
    <mergeCell ref="A58:A60"/>
    <mergeCell ref="A61:A63"/>
    <mergeCell ref="A64:A66"/>
    <mergeCell ref="A67:A69"/>
    <mergeCell ref="A70:A72"/>
    <mergeCell ref="A73:A75"/>
    <mergeCell ref="A76:A78"/>
    <mergeCell ref="A79:A81"/>
    <mergeCell ref="A82:A84"/>
    <mergeCell ref="A85:A87"/>
    <mergeCell ref="A88:A90"/>
    <mergeCell ref="A91:A93"/>
    <mergeCell ref="A94:A96"/>
    <mergeCell ref="A97:A99"/>
    <mergeCell ref="D97:D99"/>
    <mergeCell ref="A103:A105"/>
    <mergeCell ref="D103:D105"/>
    <mergeCell ref="D82:D84"/>
    <mergeCell ref="O52:O54"/>
    <mergeCell ref="P52:P54"/>
    <mergeCell ref="Y79:Y81"/>
    <mergeCell ref="Y82:Y84"/>
    <mergeCell ref="T100:T102"/>
    <mergeCell ref="U88:U90"/>
    <mergeCell ref="P185:P187"/>
    <mergeCell ref="Q185:Q187"/>
    <mergeCell ref="R185:R187"/>
    <mergeCell ref="S185:S187"/>
    <mergeCell ref="T185:T187"/>
    <mergeCell ref="U185:U187"/>
    <mergeCell ref="P200:P202"/>
    <mergeCell ref="Q200:Q202"/>
    <mergeCell ref="R200:R202"/>
    <mergeCell ref="S200:S202"/>
    <mergeCell ref="T200:T202"/>
    <mergeCell ref="U200:U202"/>
    <mergeCell ref="V200:V202"/>
    <mergeCell ref="W200:W202"/>
    <mergeCell ref="Y97:Y99"/>
    <mergeCell ref="Y100:Y102"/>
    <mergeCell ref="Y103:Y105"/>
    <mergeCell ref="Y109:Y111"/>
    <mergeCell ref="Y112:Y114"/>
    <mergeCell ref="R118:R120"/>
    <mergeCell ref="S118:S120"/>
    <mergeCell ref="P181:P184"/>
    <mergeCell ref="Q181:Q184"/>
    <mergeCell ref="R181:R184"/>
    <mergeCell ref="S181:S184"/>
    <mergeCell ref="Y194:Y196"/>
    <mergeCell ref="Y136:Y138"/>
    <mergeCell ref="Y142:Y144"/>
    <mergeCell ref="Y67:Y69"/>
    <mergeCell ref="Y70:Y72"/>
    <mergeCell ref="Y73:Y75"/>
    <mergeCell ref="Y76:Y78"/>
    <mergeCell ref="Q1:Y1"/>
    <mergeCell ref="O61:O63"/>
    <mergeCell ref="P64:P66"/>
    <mergeCell ref="O64:O66"/>
    <mergeCell ref="P67:P69"/>
    <mergeCell ref="O67:O69"/>
    <mergeCell ref="P70:P72"/>
    <mergeCell ref="O70:O72"/>
    <mergeCell ref="O109:O111"/>
    <mergeCell ref="P109:P111"/>
    <mergeCell ref="O133:O135"/>
    <mergeCell ref="P133:P135"/>
    <mergeCell ref="Q133:Q135"/>
    <mergeCell ref="R133:R135"/>
    <mergeCell ref="S133:S135"/>
    <mergeCell ref="T133:T135"/>
    <mergeCell ref="U133:U135"/>
    <mergeCell ref="W100:W102"/>
    <mergeCell ref="Y124:Y126"/>
    <mergeCell ref="Y130:Y132"/>
    <mergeCell ref="T118:T120"/>
    <mergeCell ref="Y133:Y135"/>
    <mergeCell ref="Y19:Y21"/>
    <mergeCell ref="Y22:Y24"/>
    <mergeCell ref="Y25:Y27"/>
    <mergeCell ref="Y28:Y30"/>
    <mergeCell ref="Y31:Y33"/>
    <mergeCell ref="Q49:Q51"/>
    <mergeCell ref="Y157:Y159"/>
    <mergeCell ref="Y163:Y165"/>
    <mergeCell ref="Y169:Y171"/>
    <mergeCell ref="Y175:Y177"/>
    <mergeCell ref="Y188:Y190"/>
    <mergeCell ref="T181:T184"/>
    <mergeCell ref="U181:U184"/>
    <mergeCell ref="W181:W184"/>
    <mergeCell ref="Y145:Y147"/>
    <mergeCell ref="Y148:Y150"/>
    <mergeCell ref="Y139:Y141"/>
    <mergeCell ref="Y154:Y156"/>
    <mergeCell ref="X194:X196"/>
    <mergeCell ref="V133:V135"/>
    <mergeCell ref="Y224:Y226"/>
    <mergeCell ref="Y227:Y229"/>
    <mergeCell ref="U172:U174"/>
    <mergeCell ref="V172:V174"/>
    <mergeCell ref="W172:W174"/>
    <mergeCell ref="X172:X174"/>
    <mergeCell ref="X163:X165"/>
    <mergeCell ref="X169:X171"/>
    <mergeCell ref="Y172:Y174"/>
    <mergeCell ref="Y191:Y193"/>
    <mergeCell ref="Y230:Y232"/>
    <mergeCell ref="Y233:Y235"/>
    <mergeCell ref="Y237:Y239"/>
    <mergeCell ref="Y240:Y242"/>
    <mergeCell ref="Y243:Y245"/>
    <mergeCell ref="Y246:Y248"/>
    <mergeCell ref="Y249:Y251"/>
    <mergeCell ref="Y197:Y199"/>
    <mergeCell ref="Y203:Y205"/>
    <mergeCell ref="Y206:Y208"/>
    <mergeCell ref="Y209:Y211"/>
    <mergeCell ref="Y212:Y214"/>
    <mergeCell ref="Y215:Y217"/>
    <mergeCell ref="Y218:Y220"/>
    <mergeCell ref="Y221:Y223"/>
    <mergeCell ref="Y121:Y123"/>
    <mergeCell ref="R154:R156"/>
    <mergeCell ref="S154:S156"/>
    <mergeCell ref="T154:T156"/>
    <mergeCell ref="W157:W159"/>
    <mergeCell ref="X154:X156"/>
    <mergeCell ref="X157:X159"/>
    <mergeCell ref="T243:T245"/>
    <mergeCell ref="U243:U245"/>
    <mergeCell ref="V243:V245"/>
    <mergeCell ref="U197:U199"/>
    <mergeCell ref="U206:U208"/>
    <mergeCell ref="V206:V208"/>
    <mergeCell ref="T197:T199"/>
    <mergeCell ref="U246:U248"/>
    <mergeCell ref="V246:V248"/>
    <mergeCell ref="X230:X232"/>
    <mergeCell ref="W151:W153"/>
    <mergeCell ref="W145:W147"/>
    <mergeCell ref="U148:U150"/>
    <mergeCell ref="V148:V150"/>
    <mergeCell ref="W148:W150"/>
    <mergeCell ref="R145:R147"/>
    <mergeCell ref="Q145:Q147"/>
    <mergeCell ref="Q154:Q156"/>
    <mergeCell ref="U127:U129"/>
    <mergeCell ref="W121:W123"/>
    <mergeCell ref="W124:W126"/>
    <mergeCell ref="U121:U123"/>
    <mergeCell ref="V121:V123"/>
    <mergeCell ref="V157:V159"/>
    <mergeCell ref="W133:W135"/>
    <mergeCell ref="P121:P123"/>
    <mergeCell ref="O127:O129"/>
    <mergeCell ref="V136:V138"/>
    <mergeCell ref="W154:W156"/>
    <mergeCell ref="Q136:Q138"/>
    <mergeCell ref="T151:T153"/>
    <mergeCell ref="U151:U153"/>
    <mergeCell ref="S148:S150"/>
    <mergeCell ref="S151:S153"/>
    <mergeCell ref="V151:V153"/>
    <mergeCell ref="O157:O159"/>
    <mergeCell ref="O151:O153"/>
    <mergeCell ref="O148:O150"/>
    <mergeCell ref="Q157:Q159"/>
    <mergeCell ref="Q43:Q45"/>
    <mergeCell ref="R43:R45"/>
    <mergeCell ref="S43:S45"/>
    <mergeCell ref="T43:T45"/>
    <mergeCell ref="U64:U66"/>
    <mergeCell ref="V64:V66"/>
    <mergeCell ref="W64:W66"/>
    <mergeCell ref="R55:R57"/>
    <mergeCell ref="S55:S57"/>
    <mergeCell ref="T55:T57"/>
    <mergeCell ref="U55:U57"/>
    <mergeCell ref="V55:V57"/>
    <mergeCell ref="V46:V48"/>
    <mergeCell ref="W49:W51"/>
    <mergeCell ref="C127:C129"/>
    <mergeCell ref="D127:D129"/>
    <mergeCell ref="D145:D147"/>
    <mergeCell ref="O79:O81"/>
    <mergeCell ref="P79:P81"/>
    <mergeCell ref="O88:O90"/>
    <mergeCell ref="O94:O96"/>
    <mergeCell ref="Q100:Q102"/>
    <mergeCell ref="R100:R102"/>
    <mergeCell ref="R112:R114"/>
    <mergeCell ref="Q103:Q105"/>
    <mergeCell ref="R103:R105"/>
    <mergeCell ref="Q109:Q111"/>
    <mergeCell ref="R109:R111"/>
    <mergeCell ref="P100:P102"/>
    <mergeCell ref="R88:R90"/>
    <mergeCell ref="S88:S90"/>
    <mergeCell ref="Q97:Q99"/>
    <mergeCell ref="S246:S248"/>
    <mergeCell ref="T246:T248"/>
    <mergeCell ref="W243:W245"/>
    <mergeCell ref="W246:W248"/>
    <mergeCell ref="W19:W21"/>
    <mergeCell ref="T19:T21"/>
    <mergeCell ref="S19:S21"/>
    <mergeCell ref="R19:R21"/>
    <mergeCell ref="Q19:Q21"/>
    <mergeCell ref="U19:U21"/>
    <mergeCell ref="C115:Y117"/>
    <mergeCell ref="Y118:Y120"/>
    <mergeCell ref="D73:D75"/>
    <mergeCell ref="B43:B45"/>
    <mergeCell ref="C43:C45"/>
    <mergeCell ref="D43:D45"/>
    <mergeCell ref="O112:O114"/>
    <mergeCell ref="Y34:Y36"/>
    <mergeCell ref="Y37:Y39"/>
    <mergeCell ref="Y40:Y42"/>
    <mergeCell ref="Y43:Y45"/>
    <mergeCell ref="Y49:Y51"/>
    <mergeCell ref="Y58:Y60"/>
    <mergeCell ref="Y61:Y63"/>
    <mergeCell ref="Y64:Y66"/>
    <mergeCell ref="Y88:Y90"/>
    <mergeCell ref="Y91:Y93"/>
    <mergeCell ref="Y94:Y96"/>
    <mergeCell ref="U112:U114"/>
    <mergeCell ref="V112:V114"/>
    <mergeCell ref="S112:S114"/>
    <mergeCell ref="T112:T114"/>
    <mergeCell ref="R240:R242"/>
    <mergeCell ref="A237:A239"/>
    <mergeCell ref="B237:B239"/>
    <mergeCell ref="C237:C239"/>
    <mergeCell ref="V88:V90"/>
    <mergeCell ref="W88:W90"/>
    <mergeCell ref="T88:T90"/>
    <mergeCell ref="U109:U111"/>
    <mergeCell ref="W103:W105"/>
    <mergeCell ref="P91:P93"/>
    <mergeCell ref="S100:S102"/>
    <mergeCell ref="W249:W251"/>
    <mergeCell ref="W233:W235"/>
    <mergeCell ref="W237:W239"/>
    <mergeCell ref="W240:W242"/>
    <mergeCell ref="Q237:Q239"/>
    <mergeCell ref="R237:R239"/>
    <mergeCell ref="S237:S239"/>
    <mergeCell ref="T237:T239"/>
    <mergeCell ref="A233:D235"/>
    <mergeCell ref="O233:O235"/>
    <mergeCell ref="P233:P235"/>
    <mergeCell ref="U233:U235"/>
    <mergeCell ref="V233:V235"/>
    <mergeCell ref="T233:T235"/>
    <mergeCell ref="A236:B236"/>
    <mergeCell ref="Q249:Q251"/>
    <mergeCell ref="R249:R251"/>
    <mergeCell ref="S249:S251"/>
    <mergeCell ref="T249:T251"/>
    <mergeCell ref="Q246:Q248"/>
    <mergeCell ref="R246:R248"/>
    <mergeCell ref="P221:P223"/>
    <mergeCell ref="Q221:Q223"/>
    <mergeCell ref="P224:P226"/>
    <mergeCell ref="Q224:Q226"/>
    <mergeCell ref="A240:A242"/>
    <mergeCell ref="B240:B242"/>
    <mergeCell ref="C240:C242"/>
    <mergeCell ref="D240:D242"/>
    <mergeCell ref="U249:U251"/>
    <mergeCell ref="V249:V251"/>
    <mergeCell ref="U240:U242"/>
    <mergeCell ref="V240:V242"/>
    <mergeCell ref="U237:U239"/>
    <mergeCell ref="V237:V239"/>
    <mergeCell ref="U218:U220"/>
    <mergeCell ref="O237:O239"/>
    <mergeCell ref="P237:P239"/>
    <mergeCell ref="A230:A232"/>
    <mergeCell ref="A227:A229"/>
    <mergeCell ref="Q243:Q245"/>
    <mergeCell ref="R243:R245"/>
    <mergeCell ref="S243:S245"/>
    <mergeCell ref="D227:D229"/>
    <mergeCell ref="S230:S232"/>
    <mergeCell ref="T230:T232"/>
    <mergeCell ref="U230:U232"/>
    <mergeCell ref="T224:T226"/>
    <mergeCell ref="T221:T223"/>
    <mergeCell ref="U221:U223"/>
    <mergeCell ref="V221:V223"/>
    <mergeCell ref="T240:T242"/>
    <mergeCell ref="Q240:Q242"/>
    <mergeCell ref="T218:T220"/>
    <mergeCell ref="R224:R226"/>
    <mergeCell ref="O224:O226"/>
    <mergeCell ref="O221:O223"/>
    <mergeCell ref="D237:D239"/>
    <mergeCell ref="B230:B232"/>
    <mergeCell ref="B227:B229"/>
    <mergeCell ref="C227:C229"/>
    <mergeCell ref="P230:P232"/>
    <mergeCell ref="Q230:Q232"/>
    <mergeCell ref="R230:R232"/>
    <mergeCell ref="P197:P199"/>
    <mergeCell ref="Q197:Q199"/>
    <mergeCell ref="S224:S226"/>
    <mergeCell ref="R227:R229"/>
    <mergeCell ref="R218:R220"/>
    <mergeCell ref="S218:S220"/>
    <mergeCell ref="P227:P229"/>
    <mergeCell ref="Q227:Q229"/>
    <mergeCell ref="S215:S217"/>
    <mergeCell ref="T215:T217"/>
    <mergeCell ref="P218:P220"/>
    <mergeCell ref="P206:P208"/>
    <mergeCell ref="Q206:Q208"/>
    <mergeCell ref="R206:R208"/>
    <mergeCell ref="S206:S208"/>
    <mergeCell ref="T206:T208"/>
    <mergeCell ref="Q203:Q205"/>
    <mergeCell ref="R203:R205"/>
    <mergeCell ref="S203:S205"/>
    <mergeCell ref="S227:S229"/>
    <mergeCell ref="T227:T229"/>
    <mergeCell ref="V124:V126"/>
    <mergeCell ref="V127:V129"/>
    <mergeCell ref="O6:Y6"/>
    <mergeCell ref="Q7:Y7"/>
    <mergeCell ref="P203:P205"/>
    <mergeCell ref="Q215:Q217"/>
    <mergeCell ref="R215:R217"/>
    <mergeCell ref="P215:P217"/>
    <mergeCell ref="O230:O232"/>
    <mergeCell ref="R197:R199"/>
    <mergeCell ref="S197:S199"/>
    <mergeCell ref="U209:U211"/>
    <mergeCell ref="V209:V211"/>
    <mergeCell ref="V194:V196"/>
    <mergeCell ref="W209:W211"/>
    <mergeCell ref="W218:W220"/>
    <mergeCell ref="U224:U226"/>
    <mergeCell ref="V224:V226"/>
    <mergeCell ref="R212:R214"/>
    <mergeCell ref="S212:S214"/>
    <mergeCell ref="T212:T214"/>
    <mergeCell ref="V230:V232"/>
    <mergeCell ref="W230:W232"/>
    <mergeCell ref="U203:U205"/>
    <mergeCell ref="V203:V205"/>
    <mergeCell ref="T203:T205"/>
    <mergeCell ref="W227:W229"/>
    <mergeCell ref="W215:W217"/>
    <mergeCell ref="W221:W223"/>
    <mergeCell ref="R221:R223"/>
    <mergeCell ref="S221:S223"/>
    <mergeCell ref="W224:W226"/>
    <mergeCell ref="X16:X18"/>
    <mergeCell ref="U22:U24"/>
    <mergeCell ref="T22:T24"/>
    <mergeCell ref="W22:W24"/>
    <mergeCell ref="A2:V2"/>
    <mergeCell ref="A3:V3"/>
    <mergeCell ref="A4:V4"/>
    <mergeCell ref="A6:A8"/>
    <mergeCell ref="P212:P214"/>
    <mergeCell ref="U215:U217"/>
    <mergeCell ref="V215:V217"/>
    <mergeCell ref="Q209:Q211"/>
    <mergeCell ref="R209:R211"/>
    <mergeCell ref="S209:S211"/>
    <mergeCell ref="T209:T211"/>
    <mergeCell ref="V218:V220"/>
    <mergeCell ref="Q218:Q220"/>
    <mergeCell ref="S157:S159"/>
    <mergeCell ref="T157:T159"/>
    <mergeCell ref="R130:R132"/>
    <mergeCell ref="Q130:Q132"/>
    <mergeCell ref="Q124:Q126"/>
    <mergeCell ref="U130:U132"/>
    <mergeCell ref="V130:V132"/>
    <mergeCell ref="Q121:Q123"/>
    <mergeCell ref="R121:R123"/>
    <mergeCell ref="S121:S123"/>
    <mergeCell ref="T121:T123"/>
    <mergeCell ref="R124:R126"/>
    <mergeCell ref="S124:S126"/>
    <mergeCell ref="T124:T126"/>
    <mergeCell ref="U124:U126"/>
    <mergeCell ref="C61:C63"/>
    <mergeCell ref="D61:D63"/>
    <mergeCell ref="A19:A21"/>
    <mergeCell ref="B19:B21"/>
    <mergeCell ref="C19:C21"/>
    <mergeCell ref="D19:D21"/>
    <mergeCell ref="O19:O21"/>
    <mergeCell ref="P19:P21"/>
    <mergeCell ref="O13:O15"/>
    <mergeCell ref="P13:P15"/>
    <mergeCell ref="Q13:Q15"/>
    <mergeCell ref="R13:R15"/>
    <mergeCell ref="S13:S15"/>
    <mergeCell ref="T13:T15"/>
    <mergeCell ref="U13:U15"/>
    <mergeCell ref="V13:V15"/>
    <mergeCell ref="W13:W15"/>
    <mergeCell ref="R16:R18"/>
    <mergeCell ref="Q16:Q18"/>
    <mergeCell ref="O16:O18"/>
    <mergeCell ref="S16:S18"/>
    <mergeCell ref="T16:T18"/>
    <mergeCell ref="U16:U18"/>
    <mergeCell ref="V16:V18"/>
    <mergeCell ref="W16:W18"/>
    <mergeCell ref="P16:P18"/>
    <mergeCell ref="Q22:Q24"/>
    <mergeCell ref="R22:R24"/>
    <mergeCell ref="S22:S24"/>
    <mergeCell ref="Q25:Q27"/>
    <mergeCell ref="V22:V24"/>
    <mergeCell ref="V19:V21"/>
    <mergeCell ref="B6:B8"/>
    <mergeCell ref="C6:D6"/>
    <mergeCell ref="C7:C8"/>
    <mergeCell ref="D13:D14"/>
    <mergeCell ref="C13:C14"/>
    <mergeCell ref="B13:B15"/>
    <mergeCell ref="A10:B10"/>
    <mergeCell ref="A11:B11"/>
    <mergeCell ref="A12:B12"/>
    <mergeCell ref="A16:A18"/>
    <mergeCell ref="B16:B18"/>
    <mergeCell ref="C16:C18"/>
    <mergeCell ref="D16:D18"/>
    <mergeCell ref="C49:C51"/>
    <mergeCell ref="B58:B60"/>
    <mergeCell ref="A46:A48"/>
    <mergeCell ref="B46:B48"/>
    <mergeCell ref="C46:C48"/>
    <mergeCell ref="D46:D48"/>
    <mergeCell ref="C10:Y10"/>
    <mergeCell ref="C11:Y11"/>
    <mergeCell ref="C12:Y12"/>
    <mergeCell ref="Y13:Y15"/>
    <mergeCell ref="D7:D8"/>
    <mergeCell ref="E7:E8"/>
    <mergeCell ref="O7:O8"/>
    <mergeCell ref="E6:N6"/>
    <mergeCell ref="F7:N7"/>
    <mergeCell ref="P7:P8"/>
    <mergeCell ref="Y16:Y18"/>
    <mergeCell ref="X13:X15"/>
    <mergeCell ref="X19:X21"/>
    <mergeCell ref="B37:B39"/>
    <mergeCell ref="C37:C39"/>
    <mergeCell ref="O37:O39"/>
    <mergeCell ref="A28:A30"/>
    <mergeCell ref="B28:B30"/>
    <mergeCell ref="C28:C30"/>
    <mergeCell ref="D28:D30"/>
    <mergeCell ref="O28:O30"/>
    <mergeCell ref="B25:B27"/>
    <mergeCell ref="C25:C27"/>
    <mergeCell ref="D25:D27"/>
    <mergeCell ref="O25:O27"/>
    <mergeCell ref="B49:B51"/>
    <mergeCell ref="A100:A102"/>
    <mergeCell ref="B100:B102"/>
    <mergeCell ref="C100:C102"/>
    <mergeCell ref="D100:D102"/>
    <mergeCell ref="O100:O102"/>
    <mergeCell ref="A22:A27"/>
    <mergeCell ref="B22:B24"/>
    <mergeCell ref="C22:C24"/>
    <mergeCell ref="D22:D24"/>
    <mergeCell ref="O22:O24"/>
    <mergeCell ref="A43:A45"/>
    <mergeCell ref="C58:C60"/>
    <mergeCell ref="B73:B75"/>
    <mergeCell ref="C73:C75"/>
    <mergeCell ref="B34:B36"/>
    <mergeCell ref="C34:C36"/>
    <mergeCell ref="O34:O36"/>
    <mergeCell ref="B94:B96"/>
    <mergeCell ref="C94:C96"/>
    <mergeCell ref="A218:A220"/>
    <mergeCell ref="B215:B217"/>
    <mergeCell ref="A194:A196"/>
    <mergeCell ref="B194:B196"/>
    <mergeCell ref="A188:A190"/>
    <mergeCell ref="B188:B190"/>
    <mergeCell ref="C188:C190"/>
    <mergeCell ref="P22:P24"/>
    <mergeCell ref="C118:C120"/>
    <mergeCell ref="D118:D120"/>
    <mergeCell ref="B97:B99"/>
    <mergeCell ref="B76:B78"/>
    <mergeCell ref="C76:C78"/>
    <mergeCell ref="D76:D78"/>
    <mergeCell ref="B79:B81"/>
    <mergeCell ref="B70:B72"/>
    <mergeCell ref="C70:C72"/>
    <mergeCell ref="O91:O93"/>
    <mergeCell ref="A31:A33"/>
    <mergeCell ref="B31:B33"/>
    <mergeCell ref="C31:C33"/>
    <mergeCell ref="D31:D33"/>
    <mergeCell ref="O31:O33"/>
    <mergeCell ref="P82:P84"/>
    <mergeCell ref="B109:B111"/>
    <mergeCell ref="C109:C111"/>
    <mergeCell ref="D58:D60"/>
    <mergeCell ref="D91:D93"/>
    <mergeCell ref="C79:C81"/>
    <mergeCell ref="D79:D81"/>
    <mergeCell ref="B82:B84"/>
    <mergeCell ref="C82:C84"/>
    <mergeCell ref="A224:A226"/>
    <mergeCell ref="B224:B226"/>
    <mergeCell ref="C224:C226"/>
    <mergeCell ref="D224:D226"/>
    <mergeCell ref="A197:A199"/>
    <mergeCell ref="B197:B199"/>
    <mergeCell ref="O209:O211"/>
    <mergeCell ref="A209:A211"/>
    <mergeCell ref="B209:B211"/>
    <mergeCell ref="C209:C211"/>
    <mergeCell ref="D209:D211"/>
    <mergeCell ref="A221:A223"/>
    <mergeCell ref="B221:B223"/>
    <mergeCell ref="B218:B220"/>
    <mergeCell ref="C218:C220"/>
    <mergeCell ref="D218:D220"/>
    <mergeCell ref="O218:O220"/>
    <mergeCell ref="B212:B214"/>
    <mergeCell ref="C212:C214"/>
    <mergeCell ref="D212:D214"/>
    <mergeCell ref="O212:O214"/>
    <mergeCell ref="C203:C205"/>
    <mergeCell ref="D203:D205"/>
    <mergeCell ref="O203:O205"/>
    <mergeCell ref="O215:O217"/>
    <mergeCell ref="O200:O202"/>
    <mergeCell ref="C221:C223"/>
    <mergeCell ref="D221:D223"/>
    <mergeCell ref="A206:A208"/>
    <mergeCell ref="B206:B208"/>
    <mergeCell ref="C206:C208"/>
    <mergeCell ref="D206:D208"/>
    <mergeCell ref="B40:B42"/>
    <mergeCell ref="Q58:Q60"/>
    <mergeCell ref="R58:R60"/>
    <mergeCell ref="S58:S60"/>
    <mergeCell ref="B64:B66"/>
    <mergeCell ref="C64:C66"/>
    <mergeCell ref="D64:D66"/>
    <mergeCell ref="B67:B69"/>
    <mergeCell ref="R49:R51"/>
    <mergeCell ref="S49:S51"/>
    <mergeCell ref="O49:O51"/>
    <mergeCell ref="P49:P51"/>
    <mergeCell ref="Q64:Q66"/>
    <mergeCell ref="R64:R66"/>
    <mergeCell ref="S64:S66"/>
    <mergeCell ref="Q61:Q63"/>
    <mergeCell ref="R61:R63"/>
    <mergeCell ref="S61:S63"/>
    <mergeCell ref="D49:D51"/>
    <mergeCell ref="O43:O45"/>
    <mergeCell ref="P43:P45"/>
    <mergeCell ref="O46:O48"/>
    <mergeCell ref="P46:P48"/>
    <mergeCell ref="O55:O57"/>
    <mergeCell ref="P55:P57"/>
    <mergeCell ref="C40:C42"/>
    <mergeCell ref="S67:S69"/>
    <mergeCell ref="Q55:Q57"/>
    <mergeCell ref="B52:B54"/>
    <mergeCell ref="O58:O60"/>
    <mergeCell ref="O40:O42"/>
    <mergeCell ref="B61:B63"/>
    <mergeCell ref="A249:D251"/>
    <mergeCell ref="O249:O251"/>
    <mergeCell ref="P249:P251"/>
    <mergeCell ref="T67:T69"/>
    <mergeCell ref="U67:U69"/>
    <mergeCell ref="U82:U84"/>
    <mergeCell ref="V82:V84"/>
    <mergeCell ref="S169:S171"/>
    <mergeCell ref="S188:S190"/>
    <mergeCell ref="B175:B177"/>
    <mergeCell ref="O175:O177"/>
    <mergeCell ref="P175:P177"/>
    <mergeCell ref="V67:V69"/>
    <mergeCell ref="Q70:Q72"/>
    <mergeCell ref="R70:R72"/>
    <mergeCell ref="S70:S72"/>
    <mergeCell ref="T70:T72"/>
    <mergeCell ref="U70:U72"/>
    <mergeCell ref="V70:V72"/>
    <mergeCell ref="O76:O78"/>
    <mergeCell ref="C175:C177"/>
    <mergeCell ref="D175:D177"/>
    <mergeCell ref="D191:D193"/>
    <mergeCell ref="Q194:Q196"/>
    <mergeCell ref="R194:R196"/>
    <mergeCell ref="P136:P138"/>
    <mergeCell ref="C169:C171"/>
    <mergeCell ref="D169:D171"/>
    <mergeCell ref="O169:O171"/>
    <mergeCell ref="O206:O208"/>
    <mergeCell ref="B200:B202"/>
    <mergeCell ref="C200:C202"/>
    <mergeCell ref="U253:U254"/>
    <mergeCell ref="O240:O242"/>
    <mergeCell ref="P240:P242"/>
    <mergeCell ref="S240:S242"/>
    <mergeCell ref="A243:A245"/>
    <mergeCell ref="B243:B245"/>
    <mergeCell ref="C243:C245"/>
    <mergeCell ref="D243:D245"/>
    <mergeCell ref="O243:O245"/>
    <mergeCell ref="P243:P245"/>
    <mergeCell ref="A203:A205"/>
    <mergeCell ref="B203:B205"/>
    <mergeCell ref="P209:P211"/>
    <mergeCell ref="A191:A193"/>
    <mergeCell ref="B191:B193"/>
    <mergeCell ref="C191:C193"/>
    <mergeCell ref="D236:X236"/>
    <mergeCell ref="X237:X239"/>
    <mergeCell ref="D230:D232"/>
    <mergeCell ref="V253:V254"/>
    <mergeCell ref="A252:A254"/>
    <mergeCell ref="B252:B254"/>
    <mergeCell ref="C252:C254"/>
    <mergeCell ref="D252:D254"/>
    <mergeCell ref="O252:O254"/>
    <mergeCell ref="P253:P254"/>
    <mergeCell ref="A246:D248"/>
    <mergeCell ref="O246:O248"/>
    <mergeCell ref="P246:P248"/>
    <mergeCell ref="O227:O229"/>
    <mergeCell ref="X246:X248"/>
    <mergeCell ref="X249:X251"/>
    <mergeCell ref="D200:D202"/>
    <mergeCell ref="D194:D196"/>
    <mergeCell ref="P194:P196"/>
    <mergeCell ref="Q175:Q177"/>
    <mergeCell ref="C197:C199"/>
    <mergeCell ref="D197:D199"/>
    <mergeCell ref="O197:O199"/>
    <mergeCell ref="C163:C165"/>
    <mergeCell ref="D163:D165"/>
    <mergeCell ref="O163:O165"/>
    <mergeCell ref="P163:P165"/>
    <mergeCell ref="C194:C196"/>
    <mergeCell ref="B115:B117"/>
    <mergeCell ref="Q151:Q153"/>
    <mergeCell ref="R151:R153"/>
    <mergeCell ref="O194:O196"/>
    <mergeCell ref="B160:B162"/>
    <mergeCell ref="C160:C162"/>
    <mergeCell ref="D160:D162"/>
    <mergeCell ref="B148:B150"/>
    <mergeCell ref="C148:C150"/>
    <mergeCell ref="D148:D150"/>
    <mergeCell ref="B157:B159"/>
    <mergeCell ref="C157:C159"/>
    <mergeCell ref="D157:D159"/>
    <mergeCell ref="B151:B153"/>
    <mergeCell ref="B121:B123"/>
    <mergeCell ref="C121:C123"/>
    <mergeCell ref="D121:D123"/>
    <mergeCell ref="B142:B144"/>
    <mergeCell ref="R148:R150"/>
    <mergeCell ref="O160:O162"/>
    <mergeCell ref="U97:U99"/>
    <mergeCell ref="V97:V99"/>
    <mergeCell ref="U118:U120"/>
    <mergeCell ref="O121:O123"/>
    <mergeCell ref="P103:P105"/>
    <mergeCell ref="D130:D132"/>
    <mergeCell ref="O130:O132"/>
    <mergeCell ref="P130:P132"/>
    <mergeCell ref="P127:P129"/>
    <mergeCell ref="P97:P99"/>
    <mergeCell ref="P88:P90"/>
    <mergeCell ref="O145:O147"/>
    <mergeCell ref="P145:P147"/>
    <mergeCell ref="A112:D114"/>
    <mergeCell ref="A127:A129"/>
    <mergeCell ref="B127:B129"/>
    <mergeCell ref="B145:B147"/>
    <mergeCell ref="C145:C147"/>
    <mergeCell ref="C142:C144"/>
    <mergeCell ref="D142:D144"/>
    <mergeCell ref="O142:O144"/>
    <mergeCell ref="P142:P144"/>
    <mergeCell ref="O136:O138"/>
    <mergeCell ref="Q94:Q96"/>
    <mergeCell ref="R94:R96"/>
    <mergeCell ref="O103:O105"/>
    <mergeCell ref="R142:R144"/>
    <mergeCell ref="R91:R93"/>
    <mergeCell ref="C136:C138"/>
    <mergeCell ref="D136:D138"/>
    <mergeCell ref="S145:S147"/>
    <mergeCell ref="A121:A123"/>
    <mergeCell ref="Q82:Q84"/>
    <mergeCell ref="Q91:Q93"/>
    <mergeCell ref="B154:B156"/>
    <mergeCell ref="C154:C156"/>
    <mergeCell ref="D154:D156"/>
    <mergeCell ref="O154:O156"/>
    <mergeCell ref="P154:P156"/>
    <mergeCell ref="B130:B132"/>
    <mergeCell ref="C130:C132"/>
    <mergeCell ref="A118:A120"/>
    <mergeCell ref="B118:B120"/>
    <mergeCell ref="B139:B141"/>
    <mergeCell ref="B103:B105"/>
    <mergeCell ref="C103:C105"/>
    <mergeCell ref="A137:A138"/>
    <mergeCell ref="B136:B138"/>
    <mergeCell ref="T97:T99"/>
    <mergeCell ref="D94:D96"/>
    <mergeCell ref="B91:B93"/>
    <mergeCell ref="B88:B90"/>
    <mergeCell ref="C88:C90"/>
    <mergeCell ref="D88:D90"/>
    <mergeCell ref="C91:C93"/>
    <mergeCell ref="C97:C99"/>
    <mergeCell ref="A109:A111"/>
    <mergeCell ref="A115:A117"/>
    <mergeCell ref="S109:S111"/>
    <mergeCell ref="T109:T111"/>
    <mergeCell ref="P112:P114"/>
    <mergeCell ref="P94:P96"/>
    <mergeCell ref="S91:S93"/>
    <mergeCell ref="S97:S99"/>
    <mergeCell ref="Q142:Q144"/>
    <mergeCell ref="P148:P150"/>
    <mergeCell ref="Q148:Q150"/>
    <mergeCell ref="P151:P153"/>
    <mergeCell ref="A151:A153"/>
    <mergeCell ref="A124:A126"/>
    <mergeCell ref="B124:B126"/>
    <mergeCell ref="C124:C126"/>
    <mergeCell ref="D124:D126"/>
    <mergeCell ref="O124:O126"/>
    <mergeCell ref="A133:A135"/>
    <mergeCell ref="B133:B135"/>
    <mergeCell ref="C133:C135"/>
    <mergeCell ref="D133:D135"/>
    <mergeCell ref="A130:A132"/>
    <mergeCell ref="A163:A165"/>
    <mergeCell ref="C139:C141"/>
    <mergeCell ref="D139:D141"/>
    <mergeCell ref="C151:C153"/>
    <mergeCell ref="D151:D153"/>
    <mergeCell ref="B169:B171"/>
    <mergeCell ref="A154:A156"/>
    <mergeCell ref="A145:A147"/>
    <mergeCell ref="A148:A150"/>
    <mergeCell ref="A139:A141"/>
    <mergeCell ref="B178:B180"/>
    <mergeCell ref="B166:B168"/>
    <mergeCell ref="D166:D168"/>
    <mergeCell ref="O181:O184"/>
    <mergeCell ref="O166:O168"/>
    <mergeCell ref="P166:P168"/>
    <mergeCell ref="O185:O187"/>
    <mergeCell ref="D188:D190"/>
    <mergeCell ref="O188:O190"/>
    <mergeCell ref="B163:B165"/>
    <mergeCell ref="A157:A159"/>
    <mergeCell ref="A160:A162"/>
    <mergeCell ref="A142:A144"/>
    <mergeCell ref="P191:P193"/>
    <mergeCell ref="Q191:Q193"/>
    <mergeCell ref="R191:R193"/>
    <mergeCell ref="P61:P63"/>
    <mergeCell ref="C178:C180"/>
    <mergeCell ref="D178:D180"/>
    <mergeCell ref="C181:C184"/>
    <mergeCell ref="D181:D184"/>
    <mergeCell ref="C166:C168"/>
    <mergeCell ref="P157:P159"/>
    <mergeCell ref="R136:R138"/>
    <mergeCell ref="O73:O75"/>
    <mergeCell ref="P73:P75"/>
    <mergeCell ref="Q79:Q81"/>
    <mergeCell ref="R79:R81"/>
    <mergeCell ref="P172:P174"/>
    <mergeCell ref="C67:C69"/>
    <mergeCell ref="D67:D69"/>
    <mergeCell ref="D70:D72"/>
    <mergeCell ref="O97:O99"/>
    <mergeCell ref="O82:O84"/>
    <mergeCell ref="O118:O120"/>
    <mergeCell ref="P118:P120"/>
    <mergeCell ref="D109:D111"/>
    <mergeCell ref="R82:R84"/>
    <mergeCell ref="P76:P78"/>
    <mergeCell ref="Q112:Q114"/>
    <mergeCell ref="R175:R177"/>
    <mergeCell ref="P160:P162"/>
    <mergeCell ref="P188:P190"/>
    <mergeCell ref="P169:P171"/>
    <mergeCell ref="Q169:Q171"/>
    <mergeCell ref="X28:X30"/>
    <mergeCell ref="X31:X33"/>
    <mergeCell ref="X34:X36"/>
    <mergeCell ref="X37:X39"/>
    <mergeCell ref="X40:X42"/>
    <mergeCell ref="R40:R42"/>
    <mergeCell ref="S40:S42"/>
    <mergeCell ref="T40:T42"/>
    <mergeCell ref="P40:P42"/>
    <mergeCell ref="Q40:Q42"/>
    <mergeCell ref="P28:P30"/>
    <mergeCell ref="U28:U30"/>
    <mergeCell ref="V28:V30"/>
    <mergeCell ref="P25:P27"/>
    <mergeCell ref="Q28:Q30"/>
    <mergeCell ref="R28:R30"/>
    <mergeCell ref="S28:S30"/>
    <mergeCell ref="P31:P33"/>
    <mergeCell ref="T28:T30"/>
    <mergeCell ref="P37:P39"/>
    <mergeCell ref="Q37:Q39"/>
    <mergeCell ref="R37:R39"/>
    <mergeCell ref="W28:W30"/>
    <mergeCell ref="Q31:Q33"/>
    <mergeCell ref="R31:R33"/>
    <mergeCell ref="S31:S33"/>
    <mergeCell ref="T31:T33"/>
    <mergeCell ref="W31:W33"/>
    <mergeCell ref="W94:W96"/>
    <mergeCell ref="S94:S96"/>
    <mergeCell ref="T94:T96"/>
    <mergeCell ref="U94:U96"/>
    <mergeCell ref="T61:T63"/>
    <mergeCell ref="U61:U63"/>
    <mergeCell ref="V61:V63"/>
    <mergeCell ref="U40:U42"/>
    <mergeCell ref="X43:X45"/>
    <mergeCell ref="W55:W57"/>
    <mergeCell ref="P34:P36"/>
    <mergeCell ref="Q34:Q36"/>
    <mergeCell ref="R34:R36"/>
    <mergeCell ref="S34:S36"/>
    <mergeCell ref="T34:T36"/>
    <mergeCell ref="U34:U36"/>
    <mergeCell ref="V34:V36"/>
    <mergeCell ref="V94:V96"/>
    <mergeCell ref="S82:S84"/>
    <mergeCell ref="T82:T84"/>
    <mergeCell ref="Q76:Q78"/>
    <mergeCell ref="R76:R78"/>
    <mergeCell ref="Q46:Q48"/>
    <mergeCell ref="R46:R48"/>
    <mergeCell ref="S46:S48"/>
    <mergeCell ref="Q73:Q75"/>
    <mergeCell ref="R73:R75"/>
    <mergeCell ref="S73:S75"/>
    <mergeCell ref="T49:T51"/>
    <mergeCell ref="U49:U51"/>
    <mergeCell ref="V49:V51"/>
    <mergeCell ref="T64:T66"/>
    <mergeCell ref="S76:S78"/>
    <mergeCell ref="S79:S81"/>
    <mergeCell ref="Q67:Q69"/>
    <mergeCell ref="R67:R69"/>
    <mergeCell ref="P58:P60"/>
    <mergeCell ref="V76:V78"/>
    <mergeCell ref="W76:W78"/>
    <mergeCell ref="T73:T75"/>
    <mergeCell ref="T76:T78"/>
    <mergeCell ref="T79:T81"/>
    <mergeCell ref="W61:W63"/>
    <mergeCell ref="W82:W84"/>
    <mergeCell ref="X46:X48"/>
    <mergeCell ref="S37:S39"/>
    <mergeCell ref="T37:T39"/>
    <mergeCell ref="U37:U39"/>
    <mergeCell ref="V37:V39"/>
    <mergeCell ref="W37:W39"/>
    <mergeCell ref="W46:W48"/>
    <mergeCell ref="W67:W69"/>
    <mergeCell ref="W70:W72"/>
    <mergeCell ref="U73:U75"/>
    <mergeCell ref="V73:V75"/>
    <mergeCell ref="W73:W75"/>
    <mergeCell ref="U76:U78"/>
    <mergeCell ref="W43:W45"/>
    <mergeCell ref="U43:U45"/>
    <mergeCell ref="V43:V45"/>
    <mergeCell ref="W40:W42"/>
    <mergeCell ref="X49:X51"/>
    <mergeCell ref="T46:T48"/>
    <mergeCell ref="U46:U48"/>
    <mergeCell ref="U79:U81"/>
    <mergeCell ref="V79:V81"/>
    <mergeCell ref="W79:W81"/>
    <mergeCell ref="V40:V42"/>
    <mergeCell ref="X22:X24"/>
    <mergeCell ref="V25:V27"/>
    <mergeCell ref="W25:W27"/>
    <mergeCell ref="U31:U33"/>
    <mergeCell ref="V31:V33"/>
    <mergeCell ref="W34:W36"/>
    <mergeCell ref="X25:X27"/>
    <mergeCell ref="W97:W99"/>
    <mergeCell ref="T91:T93"/>
    <mergeCell ref="U91:U93"/>
    <mergeCell ref="V91:V93"/>
    <mergeCell ref="W91:W93"/>
    <mergeCell ref="W112:W114"/>
    <mergeCell ref="U100:U102"/>
    <mergeCell ref="V100:V102"/>
    <mergeCell ref="X58:X60"/>
    <mergeCell ref="T58:T60"/>
    <mergeCell ref="U58:U60"/>
    <mergeCell ref="V58:V60"/>
    <mergeCell ref="W58:W60"/>
    <mergeCell ref="X61:X63"/>
    <mergeCell ref="X64:X66"/>
    <mergeCell ref="X67:X69"/>
    <mergeCell ref="X70:X72"/>
    <mergeCell ref="X73:X75"/>
    <mergeCell ref="X76:X78"/>
    <mergeCell ref="X79:X81"/>
    <mergeCell ref="X82:X84"/>
    <mergeCell ref="X88:X90"/>
    <mergeCell ref="X91:X93"/>
    <mergeCell ref="X94:X96"/>
    <mergeCell ref="X100:X102"/>
    <mergeCell ref="X103:X105"/>
    <mergeCell ref="X109:X111"/>
    <mergeCell ref="X112:X114"/>
    <mergeCell ref="V109:V111"/>
    <mergeCell ref="W109:W111"/>
    <mergeCell ref="X97:X99"/>
    <mergeCell ref="X215:X217"/>
    <mergeCell ref="W130:W132"/>
    <mergeCell ref="T130:T132"/>
    <mergeCell ref="S130:S132"/>
    <mergeCell ref="W136:W138"/>
    <mergeCell ref="W142:W144"/>
    <mergeCell ref="T103:T105"/>
    <mergeCell ref="S142:S144"/>
    <mergeCell ref="T142:T144"/>
    <mergeCell ref="S136:S138"/>
    <mergeCell ref="T136:T138"/>
    <mergeCell ref="U145:U147"/>
    <mergeCell ref="V145:V147"/>
    <mergeCell ref="X133:X135"/>
    <mergeCell ref="X212:X214"/>
    <mergeCell ref="X197:X199"/>
    <mergeCell ref="X203:X205"/>
    <mergeCell ref="X206:X208"/>
    <mergeCell ref="X209:X211"/>
    <mergeCell ref="X188:X190"/>
    <mergeCell ref="V142:V144"/>
    <mergeCell ref="T172:T174"/>
    <mergeCell ref="U212:U214"/>
    <mergeCell ref="U175:U177"/>
    <mergeCell ref="V175:V177"/>
    <mergeCell ref="W175:W177"/>
    <mergeCell ref="X175:X177"/>
    <mergeCell ref="U188:U190"/>
    <mergeCell ref="T145:T147"/>
    <mergeCell ref="U103:U105"/>
    <mergeCell ref="V103:V105"/>
    <mergeCell ref="T148:T150"/>
    <mergeCell ref="C230:C232"/>
    <mergeCell ref="W203:W205"/>
    <mergeCell ref="W206:W208"/>
    <mergeCell ref="X118:X120"/>
    <mergeCell ref="X121:X123"/>
    <mergeCell ref="X124:X126"/>
    <mergeCell ref="X130:X132"/>
    <mergeCell ref="X136:X138"/>
    <mergeCell ref="X142:X144"/>
    <mergeCell ref="X145:X147"/>
    <mergeCell ref="X148:X150"/>
    <mergeCell ref="O139:O141"/>
    <mergeCell ref="P139:P141"/>
    <mergeCell ref="Q139:Q141"/>
    <mergeCell ref="R139:R141"/>
    <mergeCell ref="S139:S141"/>
    <mergeCell ref="T139:T141"/>
    <mergeCell ref="U139:U141"/>
    <mergeCell ref="V139:V141"/>
    <mergeCell ref="W139:W141"/>
    <mergeCell ref="X139:X141"/>
    <mergeCell ref="O191:O193"/>
    <mergeCell ref="V197:V199"/>
    <mergeCell ref="X227:X229"/>
    <mergeCell ref="V163:V165"/>
    <mergeCell ref="V188:V190"/>
    <mergeCell ref="T188:T190"/>
    <mergeCell ref="U227:U229"/>
    <mergeCell ref="V227:V229"/>
    <mergeCell ref="W188:W190"/>
    <mergeCell ref="Q188:Q190"/>
    <mergeCell ref="R188:R190"/>
    <mergeCell ref="X243:X245"/>
    <mergeCell ref="X240:X242"/>
    <mergeCell ref="V212:V214"/>
    <mergeCell ref="W212:W214"/>
    <mergeCell ref="S194:S196"/>
    <mergeCell ref="S191:S193"/>
    <mergeCell ref="X218:X220"/>
    <mergeCell ref="X221:X223"/>
    <mergeCell ref="X224:X226"/>
    <mergeCell ref="W194:W196"/>
    <mergeCell ref="W197:W199"/>
    <mergeCell ref="Q233:Q235"/>
    <mergeCell ref="R233:R235"/>
    <mergeCell ref="S233:S235"/>
    <mergeCell ref="W163:W165"/>
    <mergeCell ref="Q163:Q165"/>
    <mergeCell ref="T169:T171"/>
    <mergeCell ref="U169:U171"/>
    <mergeCell ref="X233:X235"/>
    <mergeCell ref="Q172:Q174"/>
    <mergeCell ref="R172:R174"/>
    <mergeCell ref="Q212:Q214"/>
    <mergeCell ref="U163:U165"/>
    <mergeCell ref="U154:U156"/>
    <mergeCell ref="U157:U159"/>
    <mergeCell ref="V160:V162"/>
    <mergeCell ref="W160:W162"/>
    <mergeCell ref="U194:U196"/>
    <mergeCell ref="T194:T196"/>
    <mergeCell ref="T191:T193"/>
    <mergeCell ref="U191:U193"/>
    <mergeCell ref="V191:V193"/>
    <mergeCell ref="W191:W193"/>
    <mergeCell ref="X191:X193"/>
    <mergeCell ref="R163:R165"/>
    <mergeCell ref="S163:S165"/>
    <mergeCell ref="T163:T165"/>
    <mergeCell ref="W169:W171"/>
    <mergeCell ref="V169:V171"/>
    <mergeCell ref="R157:R159"/>
    <mergeCell ref="T175:T177"/>
    <mergeCell ref="S175:S177"/>
    <mergeCell ref="R169:R171"/>
    <mergeCell ref="A5:Y5"/>
    <mergeCell ref="X160:X162"/>
    <mergeCell ref="Y160:Y162"/>
    <mergeCell ref="O178:O180"/>
    <mergeCell ref="P178:P180"/>
    <mergeCell ref="Q178:Q180"/>
    <mergeCell ref="R178:R180"/>
    <mergeCell ref="S178:S180"/>
    <mergeCell ref="T178:T180"/>
    <mergeCell ref="U178:U180"/>
    <mergeCell ref="V178:V180"/>
    <mergeCell ref="W178:W180"/>
    <mergeCell ref="X178:X180"/>
    <mergeCell ref="Y178:Y180"/>
    <mergeCell ref="B55:B57"/>
    <mergeCell ref="C55:C57"/>
    <mergeCell ref="D55:D57"/>
    <mergeCell ref="B85:B87"/>
    <mergeCell ref="C85:C87"/>
    <mergeCell ref="D85:D87"/>
    <mergeCell ref="P124:P126"/>
    <mergeCell ref="V118:V120"/>
    <mergeCell ref="W118:W120"/>
    <mergeCell ref="Q118:Q120"/>
    <mergeCell ref="U142:U144"/>
    <mergeCell ref="U136:U138"/>
    <mergeCell ref="B172:B174"/>
    <mergeCell ref="C172:C174"/>
    <mergeCell ref="D172:D174"/>
    <mergeCell ref="O172:O174"/>
    <mergeCell ref="S172:S174"/>
    <mergeCell ref="V154:V156"/>
  </mergeCells>
  <pageMargins left="0" right="0" top="0.39370078740157483" bottom="0.39370078740157483" header="0.51181102362204722" footer="0.51181102362204722"/>
  <pageSetup paperSize="9" scale="4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25" sqref="B25"/>
    </sheetView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2024-11-18T06:15:59Z</dcterms:modified>
</cp:coreProperties>
</file>